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V:\05 MANIPULĀCIJU_SARAKSTA_IZMAIŅAS\Prioritārie pasākumi\"/>
    </mc:Choice>
  </mc:AlternateContent>
  <xr:revisionPtr revIDLastSave="0" documentId="13_ncr:1_{ED11DCB9-804C-4AF4-BD3C-A3F4E88354D1}" xr6:coauthVersionLast="47" xr6:coauthVersionMax="47" xr10:uidLastSave="{00000000-0000-0000-0000-000000000000}"/>
  <bookViews>
    <workbookView xWindow="-110" yWindow="-110" windowWidth="19420" windowHeight="10300" activeTab="1" xr2:uid="{0335A033-CD96-46CB-981F-2D98ABBB25D9}"/>
  </bookViews>
  <sheets>
    <sheet name="Izskatīšanas procesā " sheetId="5" r:id="rId1"/>
    <sheet name="PP_kopsavilkums" sheetId="4"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__xlfn_SUMIFS">#N/A</definedName>
    <definedName name="_1_2_d_NMP_lim">#REF!</definedName>
    <definedName name="_xlnm._FilterDatabase" localSheetId="1" hidden="1">PP_kopsavilkums!$A$3:$AB$303</definedName>
    <definedName name="aa">#REF!</definedName>
    <definedName name="an">#REF!</definedName>
    <definedName name="_xlnm.Auto_Open">#REF!</definedName>
    <definedName name="b">#REF!</definedName>
    <definedName name="BEx3ATHHUCGCIRND8KLAREDV3L40" hidden="1">[1]HEADER!#REF!</definedName>
    <definedName name="BEx3QB2RILYEXIROLAFCWQMOJXMN" hidden="1">[1]HEADER!#REF!</definedName>
    <definedName name="BEx3RIJ9LXPXWNF4BFBFA4ILG6AY" hidden="1">[1]HEADER!#REF!</definedName>
    <definedName name="BEx3T3XEKJ0I8634YNR6MPN3OBQL" hidden="1">[1]HEADER!#REF!</definedName>
    <definedName name="BEx73MBHXPGN5MLC2IC6RCMRLO6D" hidden="1">[1]HEADER!#REF!</definedName>
    <definedName name="BEx7KKYHXVDNTR0VZKUAIUQCSOP9" hidden="1">[1]HEADER!#REF!</definedName>
    <definedName name="BEx9EDPXWEPLE7S1KH5K8GGFZKC0" hidden="1">[1]HEADER!#REF!</definedName>
    <definedName name="BExBE9K6C6Q27ZVX3WOCP2J41BHY" hidden="1">[1]HEADER!#REF!</definedName>
    <definedName name="BExCQGR4Z3D1E5XRGMT5VWBAFBXW" hidden="1">[1]ZQZBC_PLN__04_03_10!#REF!</definedName>
    <definedName name="BExMP7OQLL0R8VO1CGH6H677G4ZU" hidden="1">[1]HEADER!#REF!</definedName>
    <definedName name="BExO50CMJCMLOGHRH7OH9FMGVTSS" hidden="1">[1]HEADER!#REF!</definedName>
    <definedName name="BExOA3RQ9DFFMJC5QYZ23ZT9RUN8" hidden="1">[1]HEADER!#REF!</definedName>
    <definedName name="BExS6S40JMF44ZTMXW3UE4WW9B54" hidden="1">[1]HEADER!#REF!</definedName>
    <definedName name="BExU5I577AMALET6AIZ4P1LRV9CU" hidden="1">[1]ZQZBC_PLN__04_03_10!#REF!</definedName>
    <definedName name="BExU7EBQBMZVYUSS9YS0I4JESH9L" hidden="1">[1]HEADER!#REF!</definedName>
    <definedName name="BExUC9I2YXGSCVE8W0KZ56D3E9UX" hidden="1">[1]HEADER!#REF!</definedName>
    <definedName name="BExZJQJI4H09EC94GXCLZDAB05VB" hidden="1">[1]HEADER!#REF!</definedName>
    <definedName name="bt">#REF!</definedName>
    <definedName name="BX">#REF!</definedName>
    <definedName name="CalendarYear">#REF!</definedName>
    <definedName name="ccc">#REF!</definedName>
    <definedName name="d">#REF!</definedName>
    <definedName name="D_Evija3">#REF!</definedName>
    <definedName name="DaysAndWeeks">{0,1,2,3,4,5,6} + {0;1;2;3;4;5}*7</definedName>
    <definedName name="de">#REF!</definedName>
    <definedName name="dff">#NAME?</definedName>
    <definedName name="dgdfs">#REF!</definedName>
    <definedName name="dok.veidi">[2]!Veidi[Dokumentu saņemšanas veids]</definedName>
    <definedName name="DRGNAMES">#REF!</definedName>
    <definedName name="e">#REF!</definedName>
    <definedName name="ee">#REF!</definedName>
    <definedName name="Eksperti">[2]!Eksperts[Eksperts]</definedName>
    <definedName name="Excel_BuiltIn__FilterDatabase_2">#REF!</definedName>
    <definedName name="Excel_BuiltIn__FilterDatabase_3">#REF!</definedName>
    <definedName name="Excel_BuiltIn_Print_Titles_2">#REF!</definedName>
    <definedName name="Excel_BuiltIn_Print_Titles_3">#REF!</definedName>
    <definedName name="FF">{0,1,2,3,4,5,6} + {0;1;2;3;4;5}*7</definedName>
    <definedName name="gad_skaits">#REF!</definedName>
    <definedName name="gad_skaits_1">#REF!</definedName>
    <definedName name="gala">{0,1,2,3,4,5,6} + {0;1;2;3;4;5}*7</definedName>
    <definedName name="Gala_kopsavilkums">#REF!</definedName>
    <definedName name="gggg">#REF!</definedName>
    <definedName name="ghy">#REF!</definedName>
    <definedName name="h">#REF!</definedName>
    <definedName name="hh">#REF!</definedName>
    <definedName name="hjgd">#REF!</definedName>
    <definedName name="hjh">#REF!</definedName>
    <definedName name="hyh">#REF!</definedName>
    <definedName name="i">#REF!</definedName>
    <definedName name="Iesniedzeji">[2]!Iesniedzējs[Iesniedzējs]</definedName>
    <definedName name="izm.kods">#REF!</definedName>
    <definedName name="izm.kods_1">[3]izm.posteni!$A$2:$A$216</definedName>
    <definedName name="izm.nos">#REF!</definedName>
    <definedName name="izm.nos_1">[3]izm.posteni!$B$2:$B$216</definedName>
    <definedName name="Izmainas">[2]!Izm.registrs[Izmaiņu reģistrs]</definedName>
    <definedName name="jhg">#REF!</definedName>
    <definedName name="kfy">#REF!</definedName>
    <definedName name="kgd">#REF!</definedName>
    <definedName name="kk">#REF!</definedName>
    <definedName name="l">#REF!</definedName>
    <definedName name="Limeni_7_9group">#REF!</definedName>
    <definedName name="Macro1">#REF!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mm" hidden="1">[1]ZQZBC_PLN__04_03_10!#REF!</definedName>
    <definedName name="n">#REF!</definedName>
    <definedName name="nex">#REF!</definedName>
    <definedName name="ope">#REF!</definedName>
    <definedName name="P_Dati_rikojums">#REF!</definedName>
    <definedName name="P3_67_lab">#REF!</definedName>
    <definedName name="piu">#REF!</definedName>
    <definedName name="pp">#REF!</definedName>
    <definedName name="Recover">[4]Macro1!$A$135</definedName>
    <definedName name="Rikojums2222">[5]Macro1!$A$106</definedName>
    <definedName name="rr">#REF!</definedName>
    <definedName name="rt">#REF!</definedName>
    <definedName name="rty">#REF!</definedName>
    <definedName name="S5\">#REF!</definedName>
    <definedName name="Sadalas">[2]!Sadaļas[Sadaļas]</definedName>
    <definedName name="ss">#REF!</definedName>
    <definedName name="Statusi">[2]!Statuss[Iesnieguma statuss]</definedName>
    <definedName name="Str.">#REF!</definedName>
    <definedName name="Str.vien.nos.">#REF!</definedName>
    <definedName name="Struktura">#REF!</definedName>
    <definedName name="Struktūrvien.kodi2">#REF!</definedName>
    <definedName name="Struktūrvien.kodi2_1">[3]strukturkodi!$B$2:$B$232</definedName>
    <definedName name="Struktūrvien.kods">#REF!</definedName>
    <definedName name="Struktūrvien.kods_1">[3]strukturkodi!$A$2:$A$232</definedName>
    <definedName name="T13l6">[6]ATSKAITE_2v!#REF!</definedName>
    <definedName name="TableName">"Dummy"</definedName>
    <definedName name="Tarifs_28">#REF!</definedName>
    <definedName name="TWO_LINKS">'[7]8.1.'!$C$5</definedName>
    <definedName name="ty">#REF!</definedName>
    <definedName name="tyuj">#REF!</definedName>
    <definedName name="u">#REF!</definedName>
    <definedName name="U_N_A">#REF!</definedName>
    <definedName name="wedr">#REF!</definedName>
    <definedName name="WeekStart">#REF!</definedName>
    <definedName name="x">#REF!</definedName>
    <definedName name="XBD">[8]Dati!$B$6</definedName>
    <definedName name="XDD">[8]Dati!$B$4</definedName>
    <definedName name="XDS">[8]Dati!$B$5</definedName>
    <definedName name="XSVD">[8]Dati!$B$7</definedName>
    <definedName name="xxxx">#REF!</definedName>
    <definedName name="yuh">#REF!</definedName>
    <definedName name="yyyy">#REF!</definedName>
    <definedName name="Žoklļi">#REF!</definedName>
    <definedName name="Žokļi">{0,1,2,3,4,5,6} + {0;1;2;3;4;5}*7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06" i="4" l="1"/>
  <c r="N306" i="4"/>
  <c r="S306" i="4" s="1"/>
  <c r="U306" i="4"/>
  <c r="V306" i="4"/>
  <c r="W306" i="4"/>
  <c r="AA306" i="4"/>
  <c r="N305" i="4"/>
  <c r="N304" i="4"/>
  <c r="J305" i="4"/>
  <c r="P305" i="4"/>
  <c r="Z305" i="4" s="1"/>
  <c r="V305" i="4"/>
  <c r="W305" i="4"/>
  <c r="AA305" i="4"/>
  <c r="J304" i="4"/>
  <c r="P304" i="4"/>
  <c r="U304" i="4" s="1"/>
  <c r="V304" i="4"/>
  <c r="W304" i="4"/>
  <c r="AA304" i="4"/>
  <c r="P303" i="4"/>
  <c r="U303" i="4" s="1"/>
  <c r="J303" i="4"/>
  <c r="AA303" i="4" s="1"/>
  <c r="T303" i="4"/>
  <c r="W303" i="4"/>
  <c r="Y303" i="4"/>
  <c r="P302" i="4"/>
  <c r="U302" i="4" s="1"/>
  <c r="P301" i="4"/>
  <c r="Z301" i="4" s="1"/>
  <c r="J301" i="4"/>
  <c r="S301" i="4"/>
  <c r="T301" i="4"/>
  <c r="W301" i="4"/>
  <c r="X301" i="4"/>
  <c r="Y301" i="4"/>
  <c r="J302" i="4"/>
  <c r="Q302" i="4" s="1"/>
  <c r="S302" i="4"/>
  <c r="T302" i="4"/>
  <c r="W302" i="4"/>
  <c r="X302" i="4"/>
  <c r="Y302" i="4"/>
  <c r="P299" i="4"/>
  <c r="P300" i="4"/>
  <c r="P298" i="4"/>
  <c r="N303" i="4" l="1"/>
  <c r="X303" i="4" s="1"/>
  <c r="X306" i="4"/>
  <c r="Z306" i="4"/>
  <c r="S305" i="4"/>
  <c r="U305" i="4"/>
  <c r="Z304" i="4"/>
  <c r="X305" i="4"/>
  <c r="X304" i="4"/>
  <c r="S304" i="4"/>
  <c r="Z303" i="4"/>
  <c r="V303" i="4"/>
  <c r="U301" i="4"/>
  <c r="V302" i="4"/>
  <c r="AA302" i="4"/>
  <c r="Z302" i="4"/>
  <c r="AA301" i="4"/>
  <c r="V301" i="4"/>
  <c r="J299" i="4"/>
  <c r="S299" i="4"/>
  <c r="T299" i="4"/>
  <c r="U299" i="4"/>
  <c r="W299" i="4"/>
  <c r="X299" i="4"/>
  <c r="Y299" i="4"/>
  <c r="Z299" i="4"/>
  <c r="J300" i="4"/>
  <c r="S300" i="4"/>
  <c r="T300" i="4"/>
  <c r="U300" i="4"/>
  <c r="W300" i="4"/>
  <c r="X300" i="4"/>
  <c r="Y300" i="4"/>
  <c r="Z300" i="4"/>
  <c r="J298" i="4"/>
  <c r="S298" i="4"/>
  <c r="T298" i="4"/>
  <c r="U298" i="4"/>
  <c r="W298" i="4"/>
  <c r="X298" i="4"/>
  <c r="Y298" i="4"/>
  <c r="Z298" i="4"/>
  <c r="AB298" i="4"/>
  <c r="S303" i="4" l="1"/>
  <c r="Q300" i="4"/>
  <c r="AA300" i="4" s="1"/>
  <c r="Q299" i="4"/>
  <c r="V299" i="4" s="1"/>
  <c r="Q298" i="4"/>
  <c r="AA298" i="4" s="1"/>
  <c r="V300" i="4" l="1"/>
  <c r="AA299" i="4"/>
  <c r="V298" i="4"/>
  <c r="J297" i="4" l="1"/>
  <c r="Q297" i="4" s="1"/>
  <c r="V297" i="4" s="1"/>
  <c r="T297" i="4"/>
  <c r="W297" i="4"/>
  <c r="Y297" i="4"/>
  <c r="AB297" i="4"/>
  <c r="AA297" i="4" l="1"/>
  <c r="S297" i="4"/>
  <c r="X297" i="4"/>
  <c r="Z297" i="4"/>
  <c r="U297" i="4" l="1"/>
  <c r="AB296" i="4" l="1"/>
  <c r="AA296" i="4"/>
  <c r="Y296" i="4"/>
  <c r="W296" i="4"/>
  <c r="V296" i="4"/>
  <c r="T296" i="4"/>
  <c r="J296" i="4"/>
  <c r="P296" i="4" s="1"/>
  <c r="AB295" i="4"/>
  <c r="AA295" i="4"/>
  <c r="Y295" i="4"/>
  <c r="W295" i="4"/>
  <c r="V295" i="4"/>
  <c r="T295" i="4"/>
  <c r="J295" i="4"/>
  <c r="P295" i="4" s="1"/>
  <c r="AB294" i="4"/>
  <c r="AA294" i="4"/>
  <c r="Y294" i="4"/>
  <c r="W294" i="4"/>
  <c r="V294" i="4"/>
  <c r="T294" i="4"/>
  <c r="J294" i="4"/>
  <c r="P294" i="4" s="1"/>
  <c r="AB293" i="4"/>
  <c r="AA293" i="4"/>
  <c r="Y293" i="4"/>
  <c r="W293" i="4"/>
  <c r="V293" i="4"/>
  <c r="T293" i="4"/>
  <c r="J293" i="4"/>
  <c r="P293" i="4" s="1"/>
  <c r="U293" i="4" s="1"/>
  <c r="AB292" i="4"/>
  <c r="AA292" i="4"/>
  <c r="Y292" i="4"/>
  <c r="W292" i="4"/>
  <c r="V292" i="4"/>
  <c r="T292" i="4"/>
  <c r="J292" i="4"/>
  <c r="P292" i="4" s="1"/>
  <c r="J291" i="4"/>
  <c r="P291" i="4" s="1"/>
  <c r="J290" i="4"/>
  <c r="P290" i="4" s="1"/>
  <c r="N293" i="4" l="1"/>
  <c r="Z295" i="4"/>
  <c r="U295" i="4"/>
  <c r="Z296" i="4"/>
  <c r="U296" i="4"/>
  <c r="U294" i="4"/>
  <c r="Z294" i="4"/>
  <c r="Z293" i="4"/>
  <c r="N295" i="4"/>
  <c r="N294" i="4"/>
  <c r="N296" i="4"/>
  <c r="Z292" i="4"/>
  <c r="U292" i="4"/>
  <c r="N292" i="4"/>
  <c r="N290" i="4"/>
  <c r="X293" i="4" l="1"/>
  <c r="S293" i="4"/>
  <c r="X295" i="4"/>
  <c r="S295" i="4"/>
  <c r="X296" i="4"/>
  <c r="S296" i="4"/>
  <c r="X294" i="4"/>
  <c r="S294" i="4"/>
  <c r="S292" i="4"/>
  <c r="X292" i="4"/>
  <c r="T290" i="4" l="1"/>
  <c r="U290" i="4"/>
  <c r="V290" i="4"/>
  <c r="W290" i="4"/>
  <c r="Y290" i="4"/>
  <c r="Z290" i="4"/>
  <c r="AA290" i="4"/>
  <c r="AB290" i="4"/>
  <c r="N291" i="4"/>
  <c r="T291" i="4"/>
  <c r="U291" i="4"/>
  <c r="V291" i="4"/>
  <c r="W291" i="4"/>
  <c r="Y291" i="4"/>
  <c r="Z291" i="4"/>
  <c r="AA291" i="4"/>
  <c r="AB291" i="4"/>
  <c r="J289" i="4"/>
  <c r="N289" i="4" s="1"/>
  <c r="J288" i="4"/>
  <c r="N288" i="4" s="1"/>
  <c r="T288" i="4"/>
  <c r="U288" i="4"/>
  <c r="V288" i="4"/>
  <c r="W288" i="4"/>
  <c r="Y288" i="4"/>
  <c r="Z288" i="4"/>
  <c r="AA288" i="4"/>
  <c r="AB288" i="4"/>
  <c r="T289" i="4"/>
  <c r="U289" i="4"/>
  <c r="V289" i="4"/>
  <c r="W289" i="4"/>
  <c r="Y289" i="4"/>
  <c r="Z289" i="4"/>
  <c r="AA289" i="4"/>
  <c r="AB289" i="4"/>
  <c r="J287" i="4"/>
  <c r="N287" i="4" s="1"/>
  <c r="X291" i="4" l="1"/>
  <c r="S291" i="4"/>
  <c r="S290" i="4"/>
  <c r="X290" i="4"/>
  <c r="X289" i="4"/>
  <c r="S289" i="4"/>
  <c r="S288" i="4"/>
  <c r="X288" i="4"/>
  <c r="S287" i="4" l="1"/>
  <c r="T287" i="4"/>
  <c r="U287" i="4"/>
  <c r="W287" i="4"/>
  <c r="X287" i="4"/>
  <c r="Y287" i="4"/>
  <c r="Z287" i="4"/>
  <c r="AB287" i="4"/>
  <c r="J84" i="4"/>
  <c r="P84" i="4" s="1"/>
  <c r="U84" i="4" s="1"/>
  <c r="Z84" i="4" s="1"/>
  <c r="J286" i="4" l="1"/>
  <c r="Q286" i="4" s="1"/>
  <c r="AA286" i="4" s="1"/>
  <c r="Z200" i="4"/>
  <c r="Z201" i="4"/>
  <c r="Z202" i="4"/>
  <c r="Z203" i="4"/>
  <c r="Z204" i="4"/>
  <c r="Z205" i="4"/>
  <c r="Z206" i="4"/>
  <c r="Z207" i="4"/>
  <c r="Z208" i="4"/>
  <c r="Z209" i="4"/>
  <c r="Z210" i="4"/>
  <c r="Z211" i="4"/>
  <c r="Z212" i="4"/>
  <c r="Z213" i="4"/>
  <c r="Z214" i="4"/>
  <c r="Z215" i="4"/>
  <c r="Z216" i="4"/>
  <c r="Z217" i="4"/>
  <c r="Z218" i="4"/>
  <c r="Z219" i="4"/>
  <c r="Z220" i="4"/>
  <c r="Z221" i="4"/>
  <c r="Z222" i="4"/>
  <c r="Z223" i="4"/>
  <c r="Z224" i="4"/>
  <c r="Z225" i="4"/>
  <c r="Z226" i="4"/>
  <c r="Z227" i="4"/>
  <c r="Z228" i="4"/>
  <c r="Z229" i="4"/>
  <c r="Z230" i="4"/>
  <c r="Z231" i="4"/>
  <c r="Z232" i="4"/>
  <c r="Z233" i="4"/>
  <c r="Z234" i="4"/>
  <c r="Z235" i="4"/>
  <c r="Z236" i="4"/>
  <c r="Z237" i="4"/>
  <c r="Z238" i="4"/>
  <c r="Z239" i="4"/>
  <c r="Z240" i="4"/>
  <c r="Z241" i="4"/>
  <c r="Z242" i="4"/>
  <c r="Z243" i="4"/>
  <c r="Z244" i="4"/>
  <c r="Z245" i="4"/>
  <c r="Z246" i="4"/>
  <c r="Z247" i="4"/>
  <c r="Z248" i="4"/>
  <c r="Z249" i="4"/>
  <c r="Z250" i="4"/>
  <c r="Z251" i="4"/>
  <c r="Z252" i="4"/>
  <c r="Z253" i="4"/>
  <c r="Z254" i="4"/>
  <c r="Z255" i="4"/>
  <c r="Z256" i="4"/>
  <c r="Z257" i="4"/>
  <c r="Z258" i="4"/>
  <c r="Z259" i="4"/>
  <c r="Z260" i="4"/>
  <c r="Z261" i="4"/>
  <c r="Z262" i="4"/>
  <c r="Z263" i="4"/>
  <c r="Z264" i="4"/>
  <c r="Z265" i="4"/>
  <c r="Z266" i="4"/>
  <c r="Z267" i="4"/>
  <c r="Z268" i="4"/>
  <c r="Z269" i="4"/>
  <c r="Z270" i="4"/>
  <c r="Z271" i="4"/>
  <c r="Z272" i="4"/>
  <c r="Z273" i="4"/>
  <c r="Z274" i="4"/>
  <c r="Z275" i="4"/>
  <c r="Z276" i="4"/>
  <c r="Z277" i="4"/>
  <c r="Z278" i="4"/>
  <c r="Z279" i="4"/>
  <c r="Z280" i="4"/>
  <c r="Z281" i="4"/>
  <c r="Z282" i="4"/>
  <c r="Z283" i="4"/>
  <c r="Z284" i="4"/>
  <c r="Z285" i="4"/>
  <c r="Z286" i="4"/>
  <c r="Y200" i="4"/>
  <c r="Y201" i="4"/>
  <c r="Y202" i="4"/>
  <c r="Y203" i="4"/>
  <c r="Y204" i="4"/>
  <c r="Y205" i="4"/>
  <c r="Y206" i="4"/>
  <c r="Y207" i="4"/>
  <c r="Y208" i="4"/>
  <c r="Y209" i="4"/>
  <c r="Y210" i="4"/>
  <c r="Y211" i="4"/>
  <c r="Y212" i="4"/>
  <c r="Y213" i="4"/>
  <c r="Y214" i="4"/>
  <c r="Y215" i="4"/>
  <c r="Y216" i="4"/>
  <c r="Y217" i="4"/>
  <c r="Y218" i="4"/>
  <c r="Y219" i="4"/>
  <c r="Y220" i="4"/>
  <c r="Y221" i="4"/>
  <c r="Y222" i="4"/>
  <c r="Y223" i="4"/>
  <c r="Y224" i="4"/>
  <c r="Y225" i="4"/>
  <c r="Y226" i="4"/>
  <c r="Y227" i="4"/>
  <c r="Y228" i="4"/>
  <c r="Y229" i="4"/>
  <c r="Y230" i="4"/>
  <c r="Y231" i="4"/>
  <c r="Y232" i="4"/>
  <c r="Y233" i="4"/>
  <c r="Y234" i="4"/>
  <c r="Y235" i="4"/>
  <c r="Y236" i="4"/>
  <c r="Y237" i="4"/>
  <c r="Y238" i="4"/>
  <c r="Y239" i="4"/>
  <c r="Y240" i="4"/>
  <c r="Y241" i="4"/>
  <c r="Y242" i="4"/>
  <c r="Y243" i="4"/>
  <c r="Y244" i="4"/>
  <c r="Y245" i="4"/>
  <c r="Y246" i="4"/>
  <c r="Y247" i="4"/>
  <c r="Y248" i="4"/>
  <c r="Y249" i="4"/>
  <c r="Y250" i="4"/>
  <c r="Y251" i="4"/>
  <c r="Y252" i="4"/>
  <c r="Y253" i="4"/>
  <c r="Y254" i="4"/>
  <c r="Y255" i="4"/>
  <c r="Y256" i="4"/>
  <c r="Y257" i="4"/>
  <c r="Y258" i="4"/>
  <c r="Y259" i="4"/>
  <c r="Y260" i="4"/>
  <c r="Y261" i="4"/>
  <c r="Y262" i="4"/>
  <c r="Y263" i="4"/>
  <c r="Y264" i="4"/>
  <c r="Y265" i="4"/>
  <c r="Y266" i="4"/>
  <c r="Y267" i="4"/>
  <c r="Y268" i="4"/>
  <c r="Y269" i="4"/>
  <c r="Y270" i="4"/>
  <c r="Y271" i="4"/>
  <c r="Y272" i="4"/>
  <c r="Y273" i="4"/>
  <c r="Y274" i="4"/>
  <c r="Y275" i="4"/>
  <c r="Y276" i="4"/>
  <c r="Y277" i="4"/>
  <c r="Y278" i="4"/>
  <c r="Y279" i="4"/>
  <c r="Y280" i="4"/>
  <c r="Y281" i="4"/>
  <c r="Y282" i="4"/>
  <c r="Y283" i="4"/>
  <c r="Y284" i="4"/>
  <c r="Y285" i="4"/>
  <c r="Y286" i="4"/>
  <c r="X200" i="4"/>
  <c r="X201" i="4"/>
  <c r="X202" i="4"/>
  <c r="X203" i="4"/>
  <c r="X204" i="4"/>
  <c r="X205" i="4"/>
  <c r="X206" i="4"/>
  <c r="X207" i="4"/>
  <c r="X208" i="4"/>
  <c r="X209" i="4"/>
  <c r="X210" i="4"/>
  <c r="X211" i="4"/>
  <c r="X212" i="4"/>
  <c r="X213" i="4"/>
  <c r="X214" i="4"/>
  <c r="X215" i="4"/>
  <c r="X216" i="4"/>
  <c r="X217" i="4"/>
  <c r="X218" i="4"/>
  <c r="X219" i="4"/>
  <c r="X220" i="4"/>
  <c r="X221" i="4"/>
  <c r="X222" i="4"/>
  <c r="X223" i="4"/>
  <c r="X224" i="4"/>
  <c r="X225" i="4"/>
  <c r="X226" i="4"/>
  <c r="X227" i="4"/>
  <c r="X228" i="4"/>
  <c r="X229" i="4"/>
  <c r="X230" i="4"/>
  <c r="X231" i="4"/>
  <c r="X232" i="4"/>
  <c r="X233" i="4"/>
  <c r="X234" i="4"/>
  <c r="X235" i="4"/>
  <c r="X236" i="4"/>
  <c r="X237" i="4"/>
  <c r="X238" i="4"/>
  <c r="X239" i="4"/>
  <c r="X240" i="4"/>
  <c r="X241" i="4"/>
  <c r="X242" i="4"/>
  <c r="X243" i="4"/>
  <c r="X244" i="4"/>
  <c r="X245" i="4"/>
  <c r="X246" i="4"/>
  <c r="X247" i="4"/>
  <c r="X248" i="4"/>
  <c r="X249" i="4"/>
  <c r="X250" i="4"/>
  <c r="X251" i="4"/>
  <c r="X252" i="4"/>
  <c r="X253" i="4"/>
  <c r="X254" i="4"/>
  <c r="X255" i="4"/>
  <c r="X256" i="4"/>
  <c r="X257" i="4"/>
  <c r="X258" i="4"/>
  <c r="X259" i="4"/>
  <c r="X260" i="4"/>
  <c r="X261" i="4"/>
  <c r="X262" i="4"/>
  <c r="X263" i="4"/>
  <c r="X264" i="4"/>
  <c r="X265" i="4"/>
  <c r="X266" i="4"/>
  <c r="X267" i="4"/>
  <c r="X268" i="4"/>
  <c r="X269" i="4"/>
  <c r="X270" i="4"/>
  <c r="X271" i="4"/>
  <c r="X272" i="4"/>
  <c r="X273" i="4"/>
  <c r="X274" i="4"/>
  <c r="X275" i="4"/>
  <c r="X276" i="4"/>
  <c r="X277" i="4"/>
  <c r="X278" i="4"/>
  <c r="X279" i="4"/>
  <c r="X280" i="4"/>
  <c r="X281" i="4"/>
  <c r="X282" i="4"/>
  <c r="X283" i="4"/>
  <c r="X284" i="4"/>
  <c r="X285" i="4"/>
  <c r="X286" i="4"/>
  <c r="W200" i="4"/>
  <c r="W201" i="4"/>
  <c r="W202" i="4"/>
  <c r="W203" i="4"/>
  <c r="W204" i="4"/>
  <c r="W205" i="4"/>
  <c r="W206" i="4"/>
  <c r="W207" i="4"/>
  <c r="W208" i="4"/>
  <c r="W209" i="4"/>
  <c r="W210" i="4"/>
  <c r="W211" i="4"/>
  <c r="W212" i="4"/>
  <c r="W213" i="4"/>
  <c r="W214" i="4"/>
  <c r="W215" i="4"/>
  <c r="W216" i="4"/>
  <c r="W217" i="4"/>
  <c r="W218" i="4"/>
  <c r="W219" i="4"/>
  <c r="W220" i="4"/>
  <c r="W221" i="4"/>
  <c r="W222" i="4"/>
  <c r="W223" i="4"/>
  <c r="W224" i="4"/>
  <c r="W225" i="4"/>
  <c r="W226" i="4"/>
  <c r="W227" i="4"/>
  <c r="W228" i="4"/>
  <c r="W229" i="4"/>
  <c r="W230" i="4"/>
  <c r="W231" i="4"/>
  <c r="W232" i="4"/>
  <c r="W233" i="4"/>
  <c r="W234" i="4"/>
  <c r="W235" i="4"/>
  <c r="W236" i="4"/>
  <c r="W237" i="4"/>
  <c r="W238" i="4"/>
  <c r="W239" i="4"/>
  <c r="W240" i="4"/>
  <c r="W241" i="4"/>
  <c r="W242" i="4"/>
  <c r="W243" i="4"/>
  <c r="W244" i="4"/>
  <c r="W245" i="4"/>
  <c r="W246" i="4"/>
  <c r="W247" i="4"/>
  <c r="W248" i="4"/>
  <c r="W249" i="4"/>
  <c r="W250" i="4"/>
  <c r="W251" i="4"/>
  <c r="W252" i="4"/>
  <c r="W253" i="4"/>
  <c r="W254" i="4"/>
  <c r="W255" i="4"/>
  <c r="W256" i="4"/>
  <c r="W257" i="4"/>
  <c r="W258" i="4"/>
  <c r="W259" i="4"/>
  <c r="W260" i="4"/>
  <c r="W261" i="4"/>
  <c r="W262" i="4"/>
  <c r="W263" i="4"/>
  <c r="W264" i="4"/>
  <c r="W265" i="4"/>
  <c r="W266" i="4"/>
  <c r="W267" i="4"/>
  <c r="W268" i="4"/>
  <c r="W269" i="4"/>
  <c r="W270" i="4"/>
  <c r="W271" i="4"/>
  <c r="W272" i="4"/>
  <c r="W273" i="4"/>
  <c r="W274" i="4"/>
  <c r="W275" i="4"/>
  <c r="W276" i="4"/>
  <c r="W277" i="4"/>
  <c r="W278" i="4"/>
  <c r="W279" i="4"/>
  <c r="W280" i="4"/>
  <c r="W281" i="4"/>
  <c r="W282" i="4"/>
  <c r="W283" i="4"/>
  <c r="W284" i="4"/>
  <c r="W285" i="4"/>
  <c r="W286" i="4"/>
  <c r="V286" i="4" l="1"/>
  <c r="AB286" i="4" l="1"/>
  <c r="U286" i="4"/>
  <c r="T286" i="4"/>
  <c r="S286" i="4"/>
  <c r="J284" i="4"/>
  <c r="Q284" i="4" s="1"/>
  <c r="J285" i="4"/>
  <c r="Q285" i="4" s="1"/>
  <c r="J283" i="4"/>
  <c r="Q283" i="4" s="1"/>
  <c r="J212" i="4"/>
  <c r="Q212" i="4" s="1"/>
  <c r="J213" i="4"/>
  <c r="Q213" i="4" s="1"/>
  <c r="J214" i="4"/>
  <c r="Q214" i="4" s="1"/>
  <c r="J215" i="4"/>
  <c r="Q215" i="4" s="1"/>
  <c r="J216" i="4"/>
  <c r="Q216" i="4" s="1"/>
  <c r="J217" i="4"/>
  <c r="Q217" i="4" s="1"/>
  <c r="J218" i="4"/>
  <c r="Q218" i="4" s="1"/>
  <c r="J219" i="4"/>
  <c r="Q219" i="4" s="1"/>
  <c r="J220" i="4"/>
  <c r="Q220" i="4" s="1"/>
  <c r="J221" i="4"/>
  <c r="Q221" i="4" s="1"/>
  <c r="J222" i="4"/>
  <c r="Q222" i="4" s="1"/>
  <c r="J223" i="4"/>
  <c r="Q223" i="4" s="1"/>
  <c r="J224" i="4"/>
  <c r="Q224" i="4" s="1"/>
  <c r="J225" i="4"/>
  <c r="Q225" i="4" s="1"/>
  <c r="J226" i="4"/>
  <c r="Q226" i="4" s="1"/>
  <c r="J227" i="4"/>
  <c r="Q227" i="4" s="1"/>
  <c r="J228" i="4"/>
  <c r="Q228" i="4" s="1"/>
  <c r="J229" i="4"/>
  <c r="Q229" i="4" s="1"/>
  <c r="J230" i="4"/>
  <c r="J231" i="4"/>
  <c r="Q231" i="4" s="1"/>
  <c r="J232" i="4"/>
  <c r="Q232" i="4" s="1"/>
  <c r="J233" i="4"/>
  <c r="Q233" i="4" s="1"/>
  <c r="J234" i="4"/>
  <c r="Q234" i="4" s="1"/>
  <c r="J235" i="4"/>
  <c r="Q235" i="4" s="1"/>
  <c r="J236" i="4"/>
  <c r="Q236" i="4" s="1"/>
  <c r="J237" i="4"/>
  <c r="Q237" i="4" s="1"/>
  <c r="J238" i="4"/>
  <c r="Q238" i="4" s="1"/>
  <c r="J239" i="4"/>
  <c r="Q239" i="4" s="1"/>
  <c r="J240" i="4"/>
  <c r="Q240" i="4" s="1"/>
  <c r="J241" i="4"/>
  <c r="Q241" i="4" s="1"/>
  <c r="J242" i="4"/>
  <c r="Q242" i="4" s="1"/>
  <c r="J243" i="4"/>
  <c r="Q243" i="4" s="1"/>
  <c r="J244" i="4"/>
  <c r="Q244" i="4" s="1"/>
  <c r="J245" i="4"/>
  <c r="Q245" i="4" s="1"/>
  <c r="J246" i="4"/>
  <c r="Q246" i="4" s="1"/>
  <c r="J247" i="4"/>
  <c r="Q247" i="4" s="1"/>
  <c r="J248" i="4"/>
  <c r="Q248" i="4" s="1"/>
  <c r="J249" i="4"/>
  <c r="Q249" i="4" s="1"/>
  <c r="J250" i="4"/>
  <c r="Q250" i="4" s="1"/>
  <c r="J251" i="4"/>
  <c r="Q251" i="4" s="1"/>
  <c r="J252" i="4"/>
  <c r="Q252" i="4" s="1"/>
  <c r="J253" i="4"/>
  <c r="Q253" i="4" s="1"/>
  <c r="J254" i="4"/>
  <c r="J255" i="4"/>
  <c r="Q255" i="4" s="1"/>
  <c r="J256" i="4"/>
  <c r="Q256" i="4" s="1"/>
  <c r="J257" i="4"/>
  <c r="Q257" i="4" s="1"/>
  <c r="J258" i="4"/>
  <c r="Q258" i="4" s="1"/>
  <c r="J259" i="4"/>
  <c r="Q259" i="4" s="1"/>
  <c r="J260" i="4"/>
  <c r="Q260" i="4" s="1"/>
  <c r="J261" i="4"/>
  <c r="Q261" i="4" s="1"/>
  <c r="J262" i="4"/>
  <c r="Q262" i="4" s="1"/>
  <c r="J263" i="4"/>
  <c r="Q263" i="4" s="1"/>
  <c r="J264" i="4"/>
  <c r="Q264" i="4" s="1"/>
  <c r="J265" i="4"/>
  <c r="Q265" i="4" s="1"/>
  <c r="J266" i="4"/>
  <c r="Q266" i="4" s="1"/>
  <c r="J267" i="4"/>
  <c r="Q267" i="4" s="1"/>
  <c r="J268" i="4"/>
  <c r="Q268" i="4" s="1"/>
  <c r="J269" i="4"/>
  <c r="Q269" i="4" s="1"/>
  <c r="J270" i="4"/>
  <c r="Q270" i="4" s="1"/>
  <c r="J271" i="4"/>
  <c r="Q271" i="4" s="1"/>
  <c r="J272" i="4"/>
  <c r="Q272" i="4" s="1"/>
  <c r="J273" i="4"/>
  <c r="Q273" i="4" s="1"/>
  <c r="J274" i="4"/>
  <c r="Q274" i="4" s="1"/>
  <c r="J275" i="4"/>
  <c r="Q275" i="4" s="1"/>
  <c r="J276" i="4"/>
  <c r="Q276" i="4" s="1"/>
  <c r="J277" i="4"/>
  <c r="Q277" i="4" s="1"/>
  <c r="J278" i="4"/>
  <c r="Q278" i="4" s="1"/>
  <c r="J279" i="4"/>
  <c r="Q279" i="4" s="1"/>
  <c r="J280" i="4"/>
  <c r="Q280" i="4" s="1"/>
  <c r="J281" i="4"/>
  <c r="Q281" i="4" s="1"/>
  <c r="J282" i="4"/>
  <c r="Q282" i="4" s="1"/>
  <c r="J211" i="4"/>
  <c r="Q211" i="4" s="1"/>
  <c r="J201" i="4"/>
  <c r="Q201" i="4" s="1"/>
  <c r="J202" i="4"/>
  <c r="Q202" i="4" s="1"/>
  <c r="J203" i="4"/>
  <c r="Q203" i="4" s="1"/>
  <c r="J204" i="4"/>
  <c r="Q204" i="4" s="1"/>
  <c r="J205" i="4"/>
  <c r="J206" i="4"/>
  <c r="Q206" i="4" s="1"/>
  <c r="J207" i="4"/>
  <c r="Q207" i="4" s="1"/>
  <c r="J208" i="4"/>
  <c r="Q208" i="4" s="1"/>
  <c r="J209" i="4"/>
  <c r="Q209" i="4" s="1"/>
  <c r="J210" i="4"/>
  <c r="Q210" i="4" s="1"/>
  <c r="J200" i="4"/>
  <c r="Q200" i="4" s="1"/>
  <c r="U200" i="4"/>
  <c r="U201" i="4"/>
  <c r="U202" i="4"/>
  <c r="U203" i="4"/>
  <c r="U204" i="4"/>
  <c r="U205" i="4"/>
  <c r="U206" i="4"/>
  <c r="U207" i="4"/>
  <c r="U208" i="4"/>
  <c r="U209" i="4"/>
  <c r="U210" i="4"/>
  <c r="U211" i="4"/>
  <c r="U212" i="4"/>
  <c r="U213" i="4"/>
  <c r="U214" i="4"/>
  <c r="U215" i="4"/>
  <c r="U216" i="4"/>
  <c r="U217" i="4"/>
  <c r="U218" i="4"/>
  <c r="U219" i="4"/>
  <c r="U220" i="4"/>
  <c r="U221" i="4"/>
  <c r="U222" i="4"/>
  <c r="U223" i="4"/>
  <c r="U224" i="4"/>
  <c r="U225" i="4"/>
  <c r="U226" i="4"/>
  <c r="U227" i="4"/>
  <c r="U228" i="4"/>
  <c r="U229" i="4"/>
  <c r="U230" i="4"/>
  <c r="U231" i="4"/>
  <c r="U232" i="4"/>
  <c r="U233" i="4"/>
  <c r="U234" i="4"/>
  <c r="U235" i="4"/>
  <c r="U236" i="4"/>
  <c r="U237" i="4"/>
  <c r="U238" i="4"/>
  <c r="U239" i="4"/>
  <c r="U240" i="4"/>
  <c r="U241" i="4"/>
  <c r="U242" i="4"/>
  <c r="U243" i="4"/>
  <c r="U244" i="4"/>
  <c r="U245" i="4"/>
  <c r="U246" i="4"/>
  <c r="U247" i="4"/>
  <c r="U248" i="4"/>
  <c r="U249" i="4"/>
  <c r="U250" i="4"/>
  <c r="U251" i="4"/>
  <c r="U252" i="4"/>
  <c r="U253" i="4"/>
  <c r="U254" i="4"/>
  <c r="U255" i="4"/>
  <c r="U256" i="4"/>
  <c r="U257" i="4"/>
  <c r="U258" i="4"/>
  <c r="U259" i="4"/>
  <c r="U260" i="4"/>
  <c r="U261" i="4"/>
  <c r="U262" i="4"/>
  <c r="U263" i="4"/>
  <c r="U264" i="4"/>
  <c r="U265" i="4"/>
  <c r="U266" i="4"/>
  <c r="U267" i="4"/>
  <c r="U268" i="4"/>
  <c r="U269" i="4"/>
  <c r="U270" i="4"/>
  <c r="U271" i="4"/>
  <c r="U272" i="4"/>
  <c r="U273" i="4"/>
  <c r="U274" i="4"/>
  <c r="U275" i="4"/>
  <c r="U276" i="4"/>
  <c r="U277" i="4"/>
  <c r="U278" i="4"/>
  <c r="U279" i="4"/>
  <c r="U280" i="4"/>
  <c r="U281" i="4"/>
  <c r="U282" i="4"/>
  <c r="U283" i="4"/>
  <c r="U284" i="4"/>
  <c r="U285" i="4"/>
  <c r="T200" i="4"/>
  <c r="T201" i="4"/>
  <c r="T202" i="4"/>
  <c r="T203" i="4"/>
  <c r="T204" i="4"/>
  <c r="T205" i="4"/>
  <c r="T206" i="4"/>
  <c r="T207" i="4"/>
  <c r="T208" i="4"/>
  <c r="T209" i="4"/>
  <c r="T210" i="4"/>
  <c r="T211" i="4"/>
  <c r="T212" i="4"/>
  <c r="T213" i="4"/>
  <c r="T214" i="4"/>
  <c r="T215" i="4"/>
  <c r="T216" i="4"/>
  <c r="T217" i="4"/>
  <c r="T218" i="4"/>
  <c r="T219" i="4"/>
  <c r="T220" i="4"/>
  <c r="T221" i="4"/>
  <c r="T222" i="4"/>
  <c r="T223" i="4"/>
  <c r="T224" i="4"/>
  <c r="T225" i="4"/>
  <c r="T226" i="4"/>
  <c r="T227" i="4"/>
  <c r="T228" i="4"/>
  <c r="T229" i="4"/>
  <c r="T230" i="4"/>
  <c r="T231" i="4"/>
  <c r="T232" i="4"/>
  <c r="T233" i="4"/>
  <c r="T234" i="4"/>
  <c r="T235" i="4"/>
  <c r="T236" i="4"/>
  <c r="T237" i="4"/>
  <c r="T238" i="4"/>
  <c r="T239" i="4"/>
  <c r="T240" i="4"/>
  <c r="T241" i="4"/>
  <c r="T242" i="4"/>
  <c r="T243" i="4"/>
  <c r="T244" i="4"/>
  <c r="T245" i="4"/>
  <c r="T246" i="4"/>
  <c r="T247" i="4"/>
  <c r="T248" i="4"/>
  <c r="T249" i="4"/>
  <c r="T250" i="4"/>
  <c r="T251" i="4"/>
  <c r="T252" i="4"/>
  <c r="T253" i="4"/>
  <c r="T254" i="4"/>
  <c r="T255" i="4"/>
  <c r="T256" i="4"/>
  <c r="T257" i="4"/>
  <c r="T258" i="4"/>
  <c r="T259" i="4"/>
  <c r="T260" i="4"/>
  <c r="T261" i="4"/>
  <c r="T262" i="4"/>
  <c r="T263" i="4"/>
  <c r="T264" i="4"/>
  <c r="T265" i="4"/>
  <c r="T266" i="4"/>
  <c r="T267" i="4"/>
  <c r="T268" i="4"/>
  <c r="T269" i="4"/>
  <c r="T270" i="4"/>
  <c r="T271" i="4"/>
  <c r="T272" i="4"/>
  <c r="T273" i="4"/>
  <c r="T274" i="4"/>
  <c r="T275" i="4"/>
  <c r="T276" i="4"/>
  <c r="T277" i="4"/>
  <c r="T278" i="4"/>
  <c r="T279" i="4"/>
  <c r="T280" i="4"/>
  <c r="T281" i="4"/>
  <c r="T282" i="4"/>
  <c r="T283" i="4"/>
  <c r="T284" i="4"/>
  <c r="T285" i="4"/>
  <c r="S200" i="4"/>
  <c r="S201" i="4"/>
  <c r="S202" i="4"/>
  <c r="S203" i="4"/>
  <c r="S204" i="4"/>
  <c r="S205" i="4"/>
  <c r="S206" i="4"/>
  <c r="S207" i="4"/>
  <c r="S208" i="4"/>
  <c r="S209" i="4"/>
  <c r="S210" i="4"/>
  <c r="S211" i="4"/>
  <c r="S212" i="4"/>
  <c r="S213" i="4"/>
  <c r="S214" i="4"/>
  <c r="S215" i="4"/>
  <c r="S216" i="4"/>
  <c r="S217" i="4"/>
  <c r="S218" i="4"/>
  <c r="S219" i="4"/>
  <c r="S220" i="4"/>
  <c r="S221" i="4"/>
  <c r="S222" i="4"/>
  <c r="S223" i="4"/>
  <c r="S224" i="4"/>
  <c r="S225" i="4"/>
  <c r="S226" i="4"/>
  <c r="S227" i="4"/>
  <c r="S228" i="4"/>
  <c r="S229" i="4"/>
  <c r="S230" i="4"/>
  <c r="S231" i="4"/>
  <c r="S232" i="4"/>
  <c r="S233" i="4"/>
  <c r="S234" i="4"/>
  <c r="S235" i="4"/>
  <c r="S236" i="4"/>
  <c r="S237" i="4"/>
  <c r="S238" i="4"/>
  <c r="S239" i="4"/>
  <c r="S240" i="4"/>
  <c r="S241" i="4"/>
  <c r="S242" i="4"/>
  <c r="S243" i="4"/>
  <c r="S244" i="4"/>
  <c r="S245" i="4"/>
  <c r="S246" i="4"/>
  <c r="S247" i="4"/>
  <c r="S248" i="4"/>
  <c r="S249" i="4"/>
  <c r="S250" i="4"/>
  <c r="S251" i="4"/>
  <c r="S252" i="4"/>
  <c r="S253" i="4"/>
  <c r="S254" i="4"/>
  <c r="S255" i="4"/>
  <c r="S256" i="4"/>
  <c r="S257" i="4"/>
  <c r="S258" i="4"/>
  <c r="S259" i="4"/>
  <c r="S260" i="4"/>
  <c r="S261" i="4"/>
  <c r="S262" i="4"/>
  <c r="S263" i="4"/>
  <c r="S264" i="4"/>
  <c r="S265" i="4"/>
  <c r="S266" i="4"/>
  <c r="S267" i="4"/>
  <c r="S268" i="4"/>
  <c r="S269" i="4"/>
  <c r="S270" i="4"/>
  <c r="S271" i="4"/>
  <c r="S272" i="4"/>
  <c r="S273" i="4"/>
  <c r="S274" i="4"/>
  <c r="S275" i="4"/>
  <c r="S276" i="4"/>
  <c r="S277" i="4"/>
  <c r="S278" i="4"/>
  <c r="S279" i="4"/>
  <c r="S280" i="4"/>
  <c r="S281" i="4"/>
  <c r="S282" i="4"/>
  <c r="S283" i="4"/>
  <c r="S284" i="4"/>
  <c r="S285" i="4"/>
  <c r="Q205" i="4"/>
  <c r="Q230" i="4"/>
  <c r="Q254" i="4"/>
  <c r="AB200" i="4"/>
  <c r="AB201" i="4"/>
  <c r="AB202" i="4"/>
  <c r="AB203" i="4"/>
  <c r="AB204" i="4"/>
  <c r="AB205" i="4"/>
  <c r="AB206" i="4"/>
  <c r="AB207" i="4"/>
  <c r="AB208" i="4"/>
  <c r="AB209" i="4"/>
  <c r="AB210" i="4"/>
  <c r="AB211" i="4"/>
  <c r="AB212" i="4"/>
  <c r="AB213" i="4"/>
  <c r="AB214" i="4"/>
  <c r="AB215" i="4"/>
  <c r="AB216" i="4"/>
  <c r="AB217" i="4"/>
  <c r="AB218" i="4"/>
  <c r="AB219" i="4"/>
  <c r="AB220" i="4"/>
  <c r="AB221" i="4"/>
  <c r="AB222" i="4"/>
  <c r="AB223" i="4"/>
  <c r="AB224" i="4"/>
  <c r="AB225" i="4"/>
  <c r="AB226" i="4"/>
  <c r="AB227" i="4"/>
  <c r="AB228" i="4"/>
  <c r="AB229" i="4"/>
  <c r="AB230" i="4"/>
  <c r="AB231" i="4"/>
  <c r="AB232" i="4"/>
  <c r="AB233" i="4"/>
  <c r="AB234" i="4"/>
  <c r="AB235" i="4"/>
  <c r="AB236" i="4"/>
  <c r="AB237" i="4"/>
  <c r="AB238" i="4"/>
  <c r="AB239" i="4"/>
  <c r="AB240" i="4"/>
  <c r="AB241" i="4"/>
  <c r="AB242" i="4"/>
  <c r="AB243" i="4"/>
  <c r="AB244" i="4"/>
  <c r="AB245" i="4"/>
  <c r="AB246" i="4"/>
  <c r="AB247" i="4"/>
  <c r="AB248" i="4"/>
  <c r="AB249" i="4"/>
  <c r="AB250" i="4"/>
  <c r="AB251" i="4"/>
  <c r="AB252" i="4"/>
  <c r="AB253" i="4"/>
  <c r="AB254" i="4"/>
  <c r="AB255" i="4"/>
  <c r="AB256" i="4"/>
  <c r="AB257" i="4"/>
  <c r="AB258" i="4"/>
  <c r="AB259" i="4"/>
  <c r="AB260" i="4"/>
  <c r="AB261" i="4"/>
  <c r="AB262" i="4"/>
  <c r="AB263" i="4"/>
  <c r="AB264" i="4"/>
  <c r="AB265" i="4"/>
  <c r="AB266" i="4"/>
  <c r="AB267" i="4"/>
  <c r="AB268" i="4"/>
  <c r="AB269" i="4"/>
  <c r="AB270" i="4"/>
  <c r="AB271" i="4"/>
  <c r="AB272" i="4"/>
  <c r="AB273" i="4"/>
  <c r="AB274" i="4"/>
  <c r="AB275" i="4"/>
  <c r="AB276" i="4"/>
  <c r="AB277" i="4"/>
  <c r="AB278" i="4"/>
  <c r="AB279" i="4"/>
  <c r="AB280" i="4"/>
  <c r="AB281" i="4"/>
  <c r="AB282" i="4"/>
  <c r="AB283" i="4"/>
  <c r="AB284" i="4"/>
  <c r="AB285" i="4"/>
  <c r="AA258" i="4" l="1"/>
  <c r="V258" i="4"/>
  <c r="AA218" i="4"/>
  <c r="V218" i="4"/>
  <c r="AA273" i="4"/>
  <c r="V273" i="4"/>
  <c r="AA257" i="4"/>
  <c r="V257" i="4"/>
  <c r="AA217" i="4"/>
  <c r="V217" i="4"/>
  <c r="V227" i="4"/>
  <c r="AA227" i="4"/>
  <c r="AA234" i="4"/>
  <c r="V234" i="4"/>
  <c r="V251" i="4"/>
  <c r="AA251" i="4"/>
  <c r="AA242" i="4"/>
  <c r="V242" i="4"/>
  <c r="AA233" i="4"/>
  <c r="V233" i="4"/>
  <c r="V271" i="4"/>
  <c r="AA271" i="4"/>
  <c r="V263" i="4"/>
  <c r="AA263" i="4"/>
  <c r="V247" i="4"/>
  <c r="AA247" i="4"/>
  <c r="AA207" i="4"/>
  <c r="V207" i="4"/>
  <c r="AA241" i="4"/>
  <c r="V241" i="4"/>
  <c r="V275" i="4"/>
  <c r="AA275" i="4"/>
  <c r="AA226" i="4"/>
  <c r="V226" i="4"/>
  <c r="AA270" i="4"/>
  <c r="V270" i="4"/>
  <c r="V219" i="4"/>
  <c r="AA219" i="4"/>
  <c r="V236" i="4"/>
  <c r="AA236" i="4"/>
  <c r="AA265" i="4"/>
  <c r="V265" i="4"/>
  <c r="V246" i="4"/>
  <c r="AA246" i="4"/>
  <c r="AA204" i="4"/>
  <c r="V204" i="4"/>
  <c r="V255" i="4"/>
  <c r="AA255" i="4"/>
  <c r="AA254" i="4"/>
  <c r="V254" i="4"/>
  <c r="AA209" i="4"/>
  <c r="V209" i="4"/>
  <c r="V276" i="4"/>
  <c r="AA276" i="4"/>
  <c r="V268" i="4"/>
  <c r="AA268" i="4"/>
  <c r="V252" i="4"/>
  <c r="AA252" i="4"/>
  <c r="V244" i="4"/>
  <c r="AA244" i="4"/>
  <c r="V228" i="4"/>
  <c r="AA228" i="4"/>
  <c r="V220" i="4"/>
  <c r="AA220" i="4"/>
  <c r="AA225" i="4"/>
  <c r="V225" i="4"/>
  <c r="AA206" i="4"/>
  <c r="V206" i="4"/>
  <c r="V267" i="4"/>
  <c r="AA267" i="4"/>
  <c r="V243" i="4"/>
  <c r="AA243" i="4"/>
  <c r="AA285" i="4"/>
  <c r="V285" i="4"/>
  <c r="V284" i="4"/>
  <c r="AA284" i="4"/>
  <c r="AA253" i="4"/>
  <c r="V253" i="4"/>
  <c r="V211" i="4"/>
  <c r="AA211" i="4"/>
  <c r="V283" i="4"/>
  <c r="AA283" i="4"/>
  <c r="AA282" i="4"/>
  <c r="V282" i="4"/>
  <c r="V224" i="4"/>
  <c r="AA224" i="4"/>
  <c r="AA250" i="4"/>
  <c r="V250" i="4"/>
  <c r="AA278" i="4"/>
  <c r="V278" i="4"/>
  <c r="AA201" i="4"/>
  <c r="V201" i="4"/>
  <c r="AA281" i="4"/>
  <c r="V281" i="4"/>
  <c r="AA249" i="4"/>
  <c r="V249" i="4"/>
  <c r="AA277" i="4"/>
  <c r="V277" i="4"/>
  <c r="V280" i="4"/>
  <c r="AA280" i="4"/>
  <c r="V264" i="4"/>
  <c r="AA264" i="4"/>
  <c r="V256" i="4"/>
  <c r="AA256" i="4"/>
  <c r="V240" i="4"/>
  <c r="AA240" i="4"/>
  <c r="V232" i="4"/>
  <c r="AA232" i="4"/>
  <c r="AA216" i="4"/>
  <c r="V216" i="4"/>
  <c r="AA223" i="4"/>
  <c r="V223" i="4"/>
  <c r="V239" i="4"/>
  <c r="AA239" i="4"/>
  <c r="V259" i="4"/>
  <c r="AA259" i="4"/>
  <c r="AA266" i="4"/>
  <c r="V266" i="4"/>
  <c r="AA274" i="4"/>
  <c r="V274" i="4"/>
  <c r="V260" i="4"/>
  <c r="AA260" i="4"/>
  <c r="V215" i="4"/>
  <c r="AA215" i="4"/>
  <c r="V279" i="4"/>
  <c r="AA279" i="4"/>
  <c r="AA245" i="4"/>
  <c r="V245" i="4"/>
  <c r="AA229" i="4"/>
  <c r="V229" i="4"/>
  <c r="AA213" i="4"/>
  <c r="V213" i="4"/>
  <c r="AA200" i="4"/>
  <c r="V200" i="4"/>
  <c r="AA203" i="4"/>
  <c r="V203" i="4"/>
  <c r="AA262" i="4"/>
  <c r="V262" i="4"/>
  <c r="AA238" i="4"/>
  <c r="V238" i="4"/>
  <c r="AA222" i="4"/>
  <c r="V222" i="4"/>
  <c r="AA214" i="4"/>
  <c r="V214" i="4"/>
  <c r="V208" i="4"/>
  <c r="AA208" i="4"/>
  <c r="V235" i="4"/>
  <c r="AA235" i="4"/>
  <c r="AA205" i="4"/>
  <c r="V205" i="4"/>
  <c r="V248" i="4"/>
  <c r="AA248" i="4"/>
  <c r="AA230" i="4"/>
  <c r="V230" i="4"/>
  <c r="V231" i="4"/>
  <c r="AA231" i="4"/>
  <c r="V272" i="4"/>
  <c r="AA272" i="4"/>
  <c r="V212" i="4"/>
  <c r="AA212" i="4"/>
  <c r="AA210" i="4"/>
  <c r="V210" i="4"/>
  <c r="AA202" i="4"/>
  <c r="V202" i="4"/>
  <c r="AA269" i="4"/>
  <c r="V269" i="4"/>
  <c r="AA261" i="4"/>
  <c r="V261" i="4"/>
  <c r="AA237" i="4"/>
  <c r="V237" i="4"/>
  <c r="AA221" i="4"/>
  <c r="V221" i="4"/>
  <c r="AB198" i="4"/>
  <c r="AB199" i="4"/>
  <c r="AB197" i="4"/>
  <c r="Z197" i="4"/>
  <c r="Z198" i="4"/>
  <c r="Z199" i="4"/>
  <c r="Y197" i="4"/>
  <c r="Y198" i="4"/>
  <c r="Y199" i="4"/>
  <c r="X197" i="4"/>
  <c r="X198" i="4"/>
  <c r="X199" i="4"/>
  <c r="W197" i="4"/>
  <c r="W198" i="4"/>
  <c r="W199" i="4"/>
  <c r="U197" i="4"/>
  <c r="U198" i="4"/>
  <c r="U199" i="4"/>
  <c r="T197" i="4"/>
  <c r="T198" i="4"/>
  <c r="T199" i="4"/>
  <c r="S197" i="4"/>
  <c r="S198" i="4"/>
  <c r="S199" i="4"/>
  <c r="J198" i="4"/>
  <c r="Q198" i="4" s="1"/>
  <c r="J199" i="4"/>
  <c r="Q199" i="4" s="1"/>
  <c r="J197" i="4"/>
  <c r="Q197" i="4" s="1"/>
  <c r="AA197" i="4" l="1"/>
  <c r="V197" i="4"/>
  <c r="AA199" i="4"/>
  <c r="V199" i="4"/>
  <c r="AA198" i="4"/>
  <c r="V198" i="4"/>
  <c r="AB180" i="4"/>
  <c r="AB181" i="4"/>
  <c r="AB182" i="4"/>
  <c r="AB183" i="4"/>
  <c r="AB184" i="4"/>
  <c r="AB185" i="4"/>
  <c r="AB186" i="4"/>
  <c r="AB187" i="4"/>
  <c r="AB188" i="4"/>
  <c r="AB189" i="4"/>
  <c r="AB190" i="4"/>
  <c r="AB191" i="4"/>
  <c r="AB192" i="4"/>
  <c r="AB193" i="4"/>
  <c r="AB194" i="4"/>
  <c r="AB195" i="4"/>
  <c r="AB196" i="4"/>
  <c r="AB179" i="4"/>
  <c r="Z179" i="4"/>
  <c r="Z180" i="4"/>
  <c r="Z181" i="4"/>
  <c r="Z182" i="4"/>
  <c r="Z183" i="4"/>
  <c r="Z184" i="4"/>
  <c r="Z185" i="4"/>
  <c r="Z186" i="4"/>
  <c r="Z187" i="4"/>
  <c r="Z188" i="4"/>
  <c r="Z189" i="4"/>
  <c r="Z190" i="4"/>
  <c r="Z191" i="4"/>
  <c r="Z192" i="4"/>
  <c r="Z193" i="4"/>
  <c r="Z194" i="4"/>
  <c r="Z195" i="4"/>
  <c r="Z196" i="4"/>
  <c r="Z178" i="4"/>
  <c r="Y179" i="4"/>
  <c r="Y180" i="4"/>
  <c r="Y181" i="4"/>
  <c r="Y182" i="4"/>
  <c r="Y183" i="4"/>
  <c r="Y184" i="4"/>
  <c r="Y185" i="4"/>
  <c r="Y186" i="4"/>
  <c r="Y187" i="4"/>
  <c r="Y188" i="4"/>
  <c r="Y189" i="4"/>
  <c r="Y190" i="4"/>
  <c r="Y191" i="4"/>
  <c r="Y192" i="4"/>
  <c r="Y193" i="4"/>
  <c r="Y194" i="4"/>
  <c r="Y195" i="4"/>
  <c r="Y196" i="4"/>
  <c r="Y178" i="4"/>
  <c r="X186" i="4"/>
  <c r="X187" i="4"/>
  <c r="X188" i="4"/>
  <c r="X189" i="4"/>
  <c r="X190" i="4"/>
  <c r="X191" i="4"/>
  <c r="X192" i="4"/>
  <c r="X193" i="4"/>
  <c r="X194" i="4"/>
  <c r="X195" i="4"/>
  <c r="X196" i="4"/>
  <c r="W179" i="4"/>
  <c r="W180" i="4"/>
  <c r="W181" i="4"/>
  <c r="W182" i="4"/>
  <c r="W183" i="4"/>
  <c r="W184" i="4"/>
  <c r="W185" i="4"/>
  <c r="W186" i="4"/>
  <c r="W187" i="4"/>
  <c r="W188" i="4"/>
  <c r="W189" i="4"/>
  <c r="W190" i="4"/>
  <c r="W191" i="4"/>
  <c r="W192" i="4"/>
  <c r="W193" i="4"/>
  <c r="W194" i="4"/>
  <c r="W195" i="4"/>
  <c r="W196" i="4"/>
  <c r="W178" i="4"/>
  <c r="U179" i="4"/>
  <c r="U180" i="4"/>
  <c r="U181" i="4"/>
  <c r="U182" i="4"/>
  <c r="U183" i="4"/>
  <c r="U184" i="4"/>
  <c r="U185" i="4"/>
  <c r="U186" i="4"/>
  <c r="U187" i="4"/>
  <c r="U188" i="4"/>
  <c r="U189" i="4"/>
  <c r="U190" i="4"/>
  <c r="U191" i="4"/>
  <c r="U192" i="4"/>
  <c r="U193" i="4"/>
  <c r="U194" i="4"/>
  <c r="U195" i="4"/>
  <c r="U196" i="4"/>
  <c r="U178" i="4"/>
  <c r="T179" i="4"/>
  <c r="T180" i="4"/>
  <c r="T181" i="4"/>
  <c r="T182" i="4"/>
  <c r="T183" i="4"/>
  <c r="T184" i="4"/>
  <c r="T185" i="4"/>
  <c r="T186" i="4"/>
  <c r="T187" i="4"/>
  <c r="T188" i="4"/>
  <c r="T189" i="4"/>
  <c r="T190" i="4"/>
  <c r="T191" i="4"/>
  <c r="T192" i="4"/>
  <c r="T193" i="4"/>
  <c r="T194" i="4"/>
  <c r="T195" i="4"/>
  <c r="T196" i="4"/>
  <c r="T178" i="4"/>
  <c r="S186" i="4"/>
  <c r="S187" i="4"/>
  <c r="S188" i="4"/>
  <c r="S189" i="4"/>
  <c r="S190" i="4"/>
  <c r="S191" i="4"/>
  <c r="S192" i="4"/>
  <c r="S193" i="4"/>
  <c r="S194" i="4"/>
  <c r="S195" i="4"/>
  <c r="S196" i="4"/>
  <c r="J178" i="4"/>
  <c r="Q178" i="4" s="1"/>
  <c r="J179" i="4"/>
  <c r="N179" i="4" s="1"/>
  <c r="S179" i="4" s="1"/>
  <c r="J180" i="4"/>
  <c r="N180" i="4" s="1"/>
  <c r="X180" i="4" s="1"/>
  <c r="J181" i="4"/>
  <c r="N181" i="4" s="1"/>
  <c r="S181" i="4" s="1"/>
  <c r="J182" i="4"/>
  <c r="N182" i="4" s="1"/>
  <c r="S182" i="4" s="1"/>
  <c r="J183" i="4"/>
  <c r="N183" i="4" s="1"/>
  <c r="X183" i="4" s="1"/>
  <c r="J184" i="4"/>
  <c r="N184" i="4" s="1"/>
  <c r="S184" i="4" s="1"/>
  <c r="J185" i="4"/>
  <c r="N185" i="4" s="1"/>
  <c r="S185" i="4" s="1"/>
  <c r="J186" i="4"/>
  <c r="Q186" i="4" s="1"/>
  <c r="V186" i="4" s="1"/>
  <c r="J187" i="4"/>
  <c r="Q187" i="4" s="1"/>
  <c r="AA187" i="4" s="1"/>
  <c r="J188" i="4"/>
  <c r="Q188" i="4" s="1"/>
  <c r="AA188" i="4" s="1"/>
  <c r="J189" i="4"/>
  <c r="Q189" i="4" s="1"/>
  <c r="J190" i="4"/>
  <c r="Q190" i="4" s="1"/>
  <c r="J191" i="4"/>
  <c r="Q191" i="4" s="1"/>
  <c r="J192" i="4"/>
  <c r="Q192" i="4" s="1"/>
  <c r="J193" i="4"/>
  <c r="Q193" i="4" s="1"/>
  <c r="J194" i="4"/>
  <c r="Q194" i="4" s="1"/>
  <c r="J195" i="4"/>
  <c r="Q195" i="4" s="1"/>
  <c r="J196" i="4"/>
  <c r="Q196" i="4" s="1"/>
  <c r="V196" i="4" s="1"/>
  <c r="X181" i="4" l="1"/>
  <c r="S183" i="4"/>
  <c r="X182" i="4"/>
  <c r="Q184" i="4"/>
  <c r="V184" i="4" s="1"/>
  <c r="Q185" i="4"/>
  <c r="V185" i="4" s="1"/>
  <c r="V195" i="4"/>
  <c r="AA195" i="4"/>
  <c r="AA190" i="4"/>
  <c r="V190" i="4"/>
  <c r="V189" i="4"/>
  <c r="AA189" i="4"/>
  <c r="V194" i="4"/>
  <c r="AA194" i="4"/>
  <c r="V193" i="4"/>
  <c r="AA193" i="4"/>
  <c r="AA192" i="4"/>
  <c r="V192" i="4"/>
  <c r="AA191" i="4"/>
  <c r="V191" i="4"/>
  <c r="V178" i="4"/>
  <c r="AA178" i="4"/>
  <c r="S180" i="4"/>
  <c r="Q183" i="4"/>
  <c r="V187" i="4"/>
  <c r="AA186" i="4"/>
  <c r="X179" i="4"/>
  <c r="V188" i="4"/>
  <c r="Q182" i="4"/>
  <c r="N178" i="4"/>
  <c r="Q181" i="4"/>
  <c r="AA196" i="4"/>
  <c r="Q180" i="4"/>
  <c r="Q179" i="4"/>
  <c r="X185" i="4"/>
  <c r="X184" i="4"/>
  <c r="J167" i="4"/>
  <c r="AA167" i="4"/>
  <c r="J168" i="4"/>
  <c r="AA168" i="4"/>
  <c r="J169" i="4"/>
  <c r="AA169" i="4"/>
  <c r="J170" i="4"/>
  <c r="R161" i="4"/>
  <c r="W161" i="4" s="1"/>
  <c r="AB161" i="4" s="1"/>
  <c r="R160" i="4"/>
  <c r="W160" i="4" s="1"/>
  <c r="AB160" i="4" s="1"/>
  <c r="Z161" i="4"/>
  <c r="Z162" i="4"/>
  <c r="Z163" i="4"/>
  <c r="Z164" i="4"/>
  <c r="Z165" i="4"/>
  <c r="Z160" i="4"/>
  <c r="U161" i="4"/>
  <c r="U162" i="4"/>
  <c r="U163" i="4"/>
  <c r="U164" i="4"/>
  <c r="U165" i="4"/>
  <c r="U160" i="4"/>
  <c r="J53" i="4"/>
  <c r="P53" i="4" s="1"/>
  <c r="AA184" i="4" l="1"/>
  <c r="AA185" i="4"/>
  <c r="V181" i="4"/>
  <c r="AA181" i="4"/>
  <c r="S178" i="4"/>
  <c r="X178" i="4"/>
  <c r="V182" i="4"/>
  <c r="AA182" i="4"/>
  <c r="AA179" i="4"/>
  <c r="V179" i="4"/>
  <c r="V183" i="4"/>
  <c r="AA183" i="4"/>
  <c r="AA180" i="4"/>
  <c r="V180" i="4"/>
  <c r="J46" i="4"/>
  <c r="P46" i="4" s="1"/>
  <c r="AB47" i="4"/>
  <c r="AB48" i="4"/>
  <c r="AB49" i="4"/>
  <c r="AB50" i="4"/>
  <c r="AB51" i="4"/>
  <c r="AB52" i="4"/>
  <c r="AB53" i="4"/>
  <c r="AB177" i="4"/>
  <c r="AA46" i="4"/>
  <c r="AA47" i="4"/>
  <c r="AA48" i="4"/>
  <c r="AA49" i="4"/>
  <c r="AA50" i="4"/>
  <c r="AA51" i="4"/>
  <c r="AA52" i="4"/>
  <c r="AA53" i="4"/>
  <c r="AA177" i="4"/>
  <c r="Z177" i="4"/>
  <c r="Y46" i="4"/>
  <c r="Y47" i="4"/>
  <c r="Y48" i="4"/>
  <c r="Y49" i="4"/>
  <c r="Y50" i="4"/>
  <c r="Y51" i="4"/>
  <c r="Y52" i="4"/>
  <c r="Y53" i="4"/>
  <c r="Y177" i="4"/>
  <c r="W46" i="4"/>
  <c r="W47" i="4"/>
  <c r="W48" i="4"/>
  <c r="W49" i="4"/>
  <c r="W50" i="4"/>
  <c r="W51" i="4"/>
  <c r="W52" i="4"/>
  <c r="W53" i="4"/>
  <c r="W177" i="4"/>
  <c r="V46" i="4"/>
  <c r="V47" i="4"/>
  <c r="V48" i="4"/>
  <c r="V49" i="4"/>
  <c r="V50" i="4"/>
  <c r="V51" i="4"/>
  <c r="V52" i="4"/>
  <c r="V53" i="4"/>
  <c r="V177" i="4"/>
  <c r="U177" i="4"/>
  <c r="T46" i="4"/>
  <c r="T47" i="4"/>
  <c r="T48" i="4"/>
  <c r="T49" i="4"/>
  <c r="T50" i="4"/>
  <c r="T51" i="4"/>
  <c r="T52" i="4"/>
  <c r="T53" i="4"/>
  <c r="T177" i="4"/>
  <c r="T153" i="4"/>
  <c r="J47" i="4"/>
  <c r="P47" i="4" s="1"/>
  <c r="J48" i="4"/>
  <c r="P48" i="4" s="1"/>
  <c r="J49" i="4"/>
  <c r="P49" i="4" s="1"/>
  <c r="J50" i="4"/>
  <c r="J51" i="4"/>
  <c r="P51" i="4" s="1"/>
  <c r="J52" i="4"/>
  <c r="P52" i="4" s="1"/>
  <c r="J177" i="4"/>
  <c r="N177" i="4" s="1"/>
  <c r="S177" i="4" l="1"/>
  <c r="X177" i="4"/>
  <c r="N50" i="4"/>
  <c r="S50" i="4" s="1"/>
  <c r="P50" i="4"/>
  <c r="S53" i="4"/>
  <c r="X53" i="4"/>
  <c r="Z52" i="4"/>
  <c r="U52" i="4"/>
  <c r="S51" i="4"/>
  <c r="X51" i="4"/>
  <c r="N49" i="4"/>
  <c r="S49" i="4" s="1"/>
  <c r="Z49" i="4"/>
  <c r="U49" i="4"/>
  <c r="Z48" i="4"/>
  <c r="U47" i="4"/>
  <c r="Z47" i="4"/>
  <c r="S48" i="4"/>
  <c r="X48" i="4"/>
  <c r="X50" i="4" l="1"/>
  <c r="U53" i="4"/>
  <c r="Z53" i="4"/>
  <c r="X52" i="4"/>
  <c r="S52" i="4"/>
  <c r="U51" i="4"/>
  <c r="Z51" i="4"/>
  <c r="X49" i="4"/>
  <c r="Z50" i="4"/>
  <c r="U50" i="4"/>
  <c r="U48" i="4"/>
  <c r="X46" i="4"/>
  <c r="S46" i="4"/>
  <c r="X47" i="4"/>
  <c r="S47" i="4"/>
  <c r="Z46" i="4"/>
  <c r="U46" i="4"/>
  <c r="AB31" i="4"/>
  <c r="AB28" i="4"/>
  <c r="AB89" i="4"/>
  <c r="AB90" i="4"/>
  <c r="AB150" i="4"/>
  <c r="AB151" i="4"/>
  <c r="AB152" i="4"/>
  <c r="AB153" i="4"/>
  <c r="AB46" i="4"/>
  <c r="AA31" i="4"/>
  <c r="AA88" i="4"/>
  <c r="AA28" i="4"/>
  <c r="AA89" i="4"/>
  <c r="AA90" i="4"/>
  <c r="AA150" i="4"/>
  <c r="AA151" i="4"/>
  <c r="AA152" i="4"/>
  <c r="AA153" i="4"/>
  <c r="Y31" i="4"/>
  <c r="Y88" i="4"/>
  <c r="Y28" i="4"/>
  <c r="Y89" i="4"/>
  <c r="Y90" i="4"/>
  <c r="Y150" i="4"/>
  <c r="Y151" i="4"/>
  <c r="Y152" i="4"/>
  <c r="Y153" i="4"/>
  <c r="W31" i="4"/>
  <c r="W28" i="4"/>
  <c r="W89" i="4"/>
  <c r="W90" i="4"/>
  <c r="W150" i="4"/>
  <c r="W151" i="4"/>
  <c r="W152" i="4"/>
  <c r="W153" i="4"/>
  <c r="V31" i="4"/>
  <c r="V88" i="4"/>
  <c r="V28" i="4"/>
  <c r="V89" i="4"/>
  <c r="V90" i="4"/>
  <c r="V150" i="4"/>
  <c r="V151" i="4"/>
  <c r="V152" i="4"/>
  <c r="V153" i="4"/>
  <c r="J31" i="4"/>
  <c r="P31" i="4" s="1"/>
  <c r="J88" i="4"/>
  <c r="J28" i="4"/>
  <c r="N28" i="4" s="1"/>
  <c r="J89" i="4"/>
  <c r="N89" i="4" s="1"/>
  <c r="J90" i="4"/>
  <c r="P90" i="4" s="1"/>
  <c r="U90" i="4" s="1"/>
  <c r="J150" i="4"/>
  <c r="P150" i="4" s="1"/>
  <c r="U150" i="4" s="1"/>
  <c r="J151" i="4"/>
  <c r="P151" i="4" s="1"/>
  <c r="U151" i="4" s="1"/>
  <c r="J152" i="4"/>
  <c r="J153" i="4"/>
  <c r="P153" i="4" s="1"/>
  <c r="P152" i="4" l="1"/>
  <c r="Z152" i="4" s="1"/>
  <c r="N151" i="4"/>
  <c r="S151" i="4" s="1"/>
  <c r="P89" i="4"/>
  <c r="Z89" i="4" s="1"/>
  <c r="X89" i="4"/>
  <c r="S89" i="4"/>
  <c r="N153" i="4"/>
  <c r="X153" i="4" s="1"/>
  <c r="N152" i="4"/>
  <c r="X152" i="4" s="1"/>
  <c r="N150" i="4"/>
  <c r="N90" i="4"/>
  <c r="S28" i="4"/>
  <c r="X28" i="4"/>
  <c r="U153" i="4"/>
  <c r="Z153" i="4"/>
  <c r="N88" i="4"/>
  <c r="X88" i="4" s="1"/>
  <c r="R88" i="4"/>
  <c r="W88" i="4"/>
  <c r="AB88" i="4"/>
  <c r="Z151" i="4"/>
  <c r="P28" i="4"/>
  <c r="Z150" i="4"/>
  <c r="Z90" i="4"/>
  <c r="Z88" i="4"/>
  <c r="U31" i="4"/>
  <c r="Z31" i="4"/>
  <c r="N31" i="4"/>
  <c r="U152" i="4" l="1"/>
  <c r="S152" i="4"/>
  <c r="S153" i="4"/>
  <c r="X151" i="4"/>
  <c r="U89" i="4"/>
  <c r="X90" i="4"/>
  <c r="S90" i="4"/>
  <c r="X150" i="4"/>
  <c r="S150" i="4"/>
  <c r="S88" i="4"/>
  <c r="U28" i="4"/>
  <c r="Z28" i="4"/>
  <c r="U88" i="4"/>
  <c r="S31" i="4"/>
  <c r="X31" i="4"/>
  <c r="J145" i="4" l="1"/>
  <c r="AA145" i="4"/>
  <c r="J146" i="4"/>
  <c r="AA146" i="4"/>
  <c r="Q42" i="4" l="1"/>
  <c r="AA42" i="4" s="1"/>
  <c r="V42" i="4" l="1"/>
  <c r="AB40" i="4" l="1"/>
  <c r="AB111" i="4"/>
  <c r="AB112" i="4"/>
  <c r="AB113" i="4"/>
  <c r="AB114" i="4"/>
  <c r="AB115" i="4"/>
  <c r="AB116" i="4"/>
  <c r="AB75" i="4"/>
  <c r="AB76" i="4"/>
  <c r="AB110" i="4"/>
  <c r="AA111" i="4"/>
  <c r="AA112" i="4"/>
  <c r="AA113" i="4"/>
  <c r="AA114" i="4"/>
  <c r="AA115" i="4"/>
  <c r="AA116" i="4"/>
  <c r="AA75" i="4"/>
  <c r="AA76" i="4"/>
  <c r="AA110" i="4"/>
  <c r="Y40" i="4"/>
  <c r="Y111" i="4"/>
  <c r="Y112" i="4"/>
  <c r="Y113" i="4"/>
  <c r="Y114" i="4"/>
  <c r="Y115" i="4"/>
  <c r="Y116" i="4"/>
  <c r="Y75" i="4"/>
  <c r="Y76" i="4"/>
  <c r="Y110" i="4"/>
  <c r="W111" i="4"/>
  <c r="W112" i="4"/>
  <c r="W113" i="4"/>
  <c r="W114" i="4"/>
  <c r="W115" i="4"/>
  <c r="W116" i="4"/>
  <c r="W75" i="4"/>
  <c r="W76" i="4"/>
  <c r="W40" i="4"/>
  <c r="W110" i="4"/>
  <c r="V111" i="4"/>
  <c r="V112" i="4"/>
  <c r="V113" i="4"/>
  <c r="V114" i="4"/>
  <c r="V115" i="4"/>
  <c r="V116" i="4"/>
  <c r="V75" i="4"/>
  <c r="V76" i="4"/>
  <c r="V110" i="4"/>
  <c r="Q40" i="4"/>
  <c r="AA40" i="4" s="1"/>
  <c r="P40" i="4"/>
  <c r="U40" i="4" s="1"/>
  <c r="N40" i="4"/>
  <c r="X40" i="4" s="1"/>
  <c r="S40" i="4" l="1"/>
  <c r="Z40" i="4"/>
  <c r="V40" i="4"/>
  <c r="J116" i="4"/>
  <c r="J75" i="4"/>
  <c r="J76" i="4"/>
  <c r="P116" i="4" l="1"/>
  <c r="N116" i="4"/>
  <c r="P76" i="4"/>
  <c r="N76" i="4"/>
  <c r="P75" i="4"/>
  <c r="N75" i="4"/>
  <c r="X166" i="4"/>
  <c r="X77" i="4"/>
  <c r="X135" i="4"/>
  <c r="X136" i="4"/>
  <c r="X159" i="4"/>
  <c r="X160" i="4"/>
  <c r="X161" i="4"/>
  <c r="X162" i="4"/>
  <c r="X163" i="4"/>
  <c r="X164" i="4"/>
  <c r="X165" i="4"/>
  <c r="X154" i="4"/>
  <c r="X155" i="4"/>
  <c r="X156" i="4"/>
  <c r="X157" i="4"/>
  <c r="X158" i="4"/>
  <c r="X149" i="4"/>
  <c r="S117" i="4"/>
  <c r="X117" i="4" s="1"/>
  <c r="S109" i="4"/>
  <c r="X109" i="4" s="1"/>
  <c r="S108" i="4"/>
  <c r="X108" i="4" s="1"/>
  <c r="S107" i="4"/>
  <c r="X107" i="4" s="1"/>
  <c r="AA131" i="4"/>
  <c r="AA132" i="4"/>
  <c r="AA133" i="4"/>
  <c r="AA134" i="4"/>
  <c r="AA137" i="4"/>
  <c r="AA138" i="4"/>
  <c r="AA139" i="4"/>
  <c r="AA140" i="4"/>
  <c r="AA141" i="4"/>
  <c r="AA142" i="4"/>
  <c r="AA143" i="4"/>
  <c r="AA144" i="4"/>
  <c r="AA147" i="4"/>
  <c r="AA148" i="4"/>
  <c r="AA149" i="4"/>
  <c r="AA154" i="4"/>
  <c r="AA155" i="4"/>
  <c r="AA156" i="4"/>
  <c r="AA157" i="4"/>
  <c r="AA158" i="4"/>
  <c r="AA159" i="4"/>
  <c r="AA160" i="4"/>
  <c r="AA161" i="4"/>
  <c r="AA162" i="4"/>
  <c r="AA163" i="4"/>
  <c r="AA164" i="4"/>
  <c r="AA165" i="4"/>
  <c r="AA136" i="4"/>
  <c r="AA77" i="4"/>
  <c r="AA166" i="4"/>
  <c r="AA135" i="4"/>
  <c r="AA91" i="4"/>
  <c r="AA92" i="4"/>
  <c r="AA27" i="4"/>
  <c r="P30" i="4"/>
  <c r="Z30" i="4" s="1"/>
  <c r="X75" i="4" l="1"/>
  <c r="S75" i="4"/>
  <c r="S76" i="4"/>
  <c r="X76" i="4"/>
  <c r="Z75" i="4"/>
  <c r="U75" i="4"/>
  <c r="Z76" i="4"/>
  <c r="U76" i="4"/>
  <c r="S116" i="4"/>
  <c r="X116" i="4"/>
  <c r="U116" i="4"/>
  <c r="Z116" i="4"/>
  <c r="U30" i="4"/>
  <c r="Z92" i="4"/>
  <c r="U92" i="4"/>
  <c r="J92" i="4"/>
  <c r="J27" i="4"/>
  <c r="P27" i="4" s="1"/>
  <c r="Z91" i="4"/>
  <c r="U91" i="4"/>
  <c r="Z27" i="4" l="1"/>
  <c r="U27" i="4"/>
  <c r="S39" i="4" l="1"/>
  <c r="X39" i="4" s="1"/>
  <c r="U118" i="4" l="1"/>
  <c r="Z118" i="4" s="1"/>
  <c r="S98" i="4"/>
  <c r="X98" i="4" s="1"/>
  <c r="U95" i="4" l="1"/>
  <c r="Z95" i="4" s="1"/>
  <c r="U96" i="4"/>
  <c r="Z96" i="4" s="1"/>
  <c r="U97" i="4"/>
  <c r="Z97" i="4" s="1"/>
  <c r="S95" i="4"/>
  <c r="X95" i="4" s="1"/>
  <c r="S96" i="4"/>
  <c r="X96" i="4" s="1"/>
  <c r="S97" i="4"/>
  <c r="X97" i="4" s="1"/>
  <c r="S100" i="4"/>
  <c r="X100" i="4" s="1"/>
  <c r="U100" i="4"/>
  <c r="Z100" i="4" s="1"/>
  <c r="S101" i="4"/>
  <c r="X101" i="4" s="1"/>
  <c r="U101" i="4"/>
  <c r="Z101" i="4" s="1"/>
  <c r="S102" i="4"/>
  <c r="X102" i="4" s="1"/>
  <c r="U102" i="4"/>
  <c r="Z102" i="4" s="1"/>
  <c r="S103" i="4"/>
  <c r="X103" i="4" s="1"/>
  <c r="U103" i="4"/>
  <c r="Z103" i="4" s="1"/>
  <c r="S104" i="4"/>
  <c r="X104" i="4" s="1"/>
  <c r="U104" i="4"/>
  <c r="Z104" i="4" s="1"/>
  <c r="S105" i="4"/>
  <c r="X105" i="4" s="1"/>
  <c r="U105" i="4"/>
  <c r="Z105" i="4" s="1"/>
  <c r="S106" i="4"/>
  <c r="X106" i="4" s="1"/>
  <c r="U106" i="4"/>
  <c r="Z106" i="4" s="1"/>
  <c r="U99" i="4"/>
  <c r="Z99" i="4" s="1"/>
  <c r="S99" i="4"/>
  <c r="X99" i="4" s="1"/>
  <c r="U35" i="4" l="1"/>
  <c r="Z35" i="4" s="1"/>
  <c r="S35" i="4"/>
  <c r="X35" i="4" s="1"/>
  <c r="S34" i="4"/>
  <c r="X34" i="4" s="1"/>
  <c r="Z22" i="4" l="1"/>
  <c r="U22" i="4"/>
  <c r="Z128" i="4" l="1"/>
  <c r="U128" i="4"/>
  <c r="X130" i="4"/>
  <c r="Z130" i="4"/>
  <c r="AA130" i="4"/>
  <c r="Z129" i="4"/>
  <c r="AA129" i="4"/>
  <c r="X129" i="4"/>
  <c r="S130" i="4"/>
  <c r="U130" i="4"/>
  <c r="U129" i="4"/>
  <c r="S129" i="4"/>
  <c r="Z29" i="4" l="1"/>
  <c r="U29" i="4"/>
  <c r="X29" i="4"/>
  <c r="S29" i="4"/>
  <c r="J6" i="4" l="1"/>
  <c r="P6" i="4" s="1"/>
  <c r="U6" i="4" s="1"/>
  <c r="Z6" i="4" s="1"/>
  <c r="Z127" i="4"/>
  <c r="U127" i="4"/>
  <c r="J127" i="4"/>
  <c r="Z126" i="4"/>
  <c r="U126" i="4"/>
  <c r="J126" i="4"/>
  <c r="Z125" i="4"/>
  <c r="U125" i="4"/>
  <c r="J125" i="4"/>
  <c r="Z124" i="4"/>
  <c r="X124" i="4"/>
  <c r="U124" i="4"/>
  <c r="S124" i="4"/>
  <c r="J124" i="4"/>
  <c r="Z123" i="4"/>
  <c r="X123" i="4"/>
  <c r="U123" i="4"/>
  <c r="S123" i="4"/>
  <c r="J123" i="4"/>
  <c r="Z122" i="4"/>
  <c r="X122" i="4"/>
  <c r="U122" i="4"/>
  <c r="S122" i="4"/>
  <c r="J122" i="4"/>
  <c r="Z121" i="4"/>
  <c r="X121" i="4"/>
  <c r="U121" i="4"/>
  <c r="S121" i="4"/>
  <c r="J121" i="4"/>
  <c r="Z120" i="4"/>
  <c r="X120" i="4"/>
  <c r="U120" i="4"/>
  <c r="S120" i="4"/>
  <c r="J120" i="4"/>
  <c r="J24" i="4"/>
  <c r="J25" i="4"/>
  <c r="J26" i="4"/>
  <c r="J29" i="4"/>
  <c r="J32" i="4"/>
  <c r="J33" i="4"/>
  <c r="J34" i="4"/>
  <c r="J35" i="4"/>
  <c r="J36" i="4"/>
  <c r="J37" i="4"/>
  <c r="J38" i="4"/>
  <c r="J41" i="4"/>
  <c r="J42" i="4"/>
  <c r="J43" i="4"/>
  <c r="J44" i="4"/>
  <c r="J45" i="4"/>
  <c r="J54" i="4"/>
  <c r="J55" i="4"/>
  <c r="J59" i="4"/>
  <c r="J60" i="4"/>
  <c r="J61" i="4"/>
  <c r="J62" i="4"/>
  <c r="J63" i="4"/>
  <c r="J64" i="4"/>
  <c r="J65" i="4"/>
  <c r="J66" i="4"/>
  <c r="J67" i="4"/>
  <c r="J68" i="4"/>
  <c r="J69" i="4"/>
  <c r="J70" i="4"/>
  <c r="J71" i="4"/>
  <c r="J72" i="4"/>
  <c r="J73" i="4"/>
  <c r="J74" i="4"/>
  <c r="J78" i="4"/>
  <c r="J79" i="4"/>
  <c r="J80" i="4"/>
  <c r="J81" i="4"/>
  <c r="J82" i="4"/>
  <c r="J83" i="4"/>
  <c r="J85" i="4"/>
  <c r="J86" i="4"/>
  <c r="J87" i="4"/>
  <c r="J93" i="4"/>
  <c r="J94" i="4"/>
  <c r="J95" i="4"/>
  <c r="J96" i="4"/>
  <c r="J97" i="4"/>
  <c r="J98" i="4"/>
  <c r="J99" i="4"/>
  <c r="J100" i="4"/>
  <c r="J101" i="4"/>
  <c r="J102" i="4"/>
  <c r="J103" i="4"/>
  <c r="J104" i="4"/>
  <c r="J105" i="4"/>
  <c r="J106" i="4"/>
  <c r="J107" i="4"/>
  <c r="J108" i="4"/>
  <c r="J109" i="4"/>
  <c r="J117" i="4"/>
  <c r="J119" i="4"/>
  <c r="J128" i="4"/>
  <c r="N128" i="4" s="1"/>
  <c r="J129" i="4"/>
  <c r="J130" i="4"/>
  <c r="J131" i="4"/>
  <c r="J132" i="4"/>
  <c r="J133" i="4"/>
  <c r="J134" i="4"/>
  <c r="J137" i="4"/>
  <c r="J138" i="4"/>
  <c r="J139" i="4"/>
  <c r="J140" i="4"/>
  <c r="J141" i="4"/>
  <c r="J142" i="4"/>
  <c r="J143" i="4"/>
  <c r="J144" i="4"/>
  <c r="J147" i="4"/>
  <c r="J148" i="4"/>
  <c r="J149" i="4"/>
  <c r="J154" i="4"/>
  <c r="J155" i="4"/>
  <c r="J156" i="4"/>
  <c r="J157" i="4"/>
  <c r="J158" i="4"/>
  <c r="J159" i="4"/>
  <c r="J162" i="4"/>
  <c r="R162" i="4" s="1"/>
  <c r="W162" i="4" s="1"/>
  <c r="AB162" i="4" s="1"/>
  <c r="J163" i="4"/>
  <c r="R163" i="4" s="1"/>
  <c r="W163" i="4" s="1"/>
  <c r="AB163" i="4" s="1"/>
  <c r="J164" i="4"/>
  <c r="R164" i="4" s="1"/>
  <c r="W164" i="4" s="1"/>
  <c r="AB164" i="4" s="1"/>
  <c r="J165" i="4"/>
  <c r="R165" i="4" s="1"/>
  <c r="W165" i="4" s="1"/>
  <c r="AB165" i="4" s="1"/>
  <c r="J136" i="4"/>
  <c r="J77" i="4"/>
  <c r="J166" i="4"/>
  <c r="J135" i="4"/>
  <c r="J91" i="4"/>
  <c r="J171" i="4"/>
  <c r="J172" i="4"/>
  <c r="J173" i="4"/>
  <c r="J174" i="4"/>
  <c r="J175" i="4"/>
  <c r="J176" i="4"/>
  <c r="J118" i="4"/>
  <c r="J39" i="4"/>
  <c r="J56" i="4"/>
  <c r="J57" i="4"/>
  <c r="J58" i="4"/>
  <c r="J110" i="4"/>
  <c r="J111" i="4"/>
  <c r="J112" i="4"/>
  <c r="J113" i="4"/>
  <c r="J114" i="4"/>
  <c r="J115" i="4"/>
  <c r="J5" i="4"/>
  <c r="J7" i="4"/>
  <c r="J8" i="4"/>
  <c r="J9" i="4"/>
  <c r="J10" i="4"/>
  <c r="J11" i="4"/>
  <c r="J12" i="4"/>
  <c r="J13" i="4"/>
  <c r="J14" i="4"/>
  <c r="J15" i="4"/>
  <c r="J16" i="4"/>
  <c r="J17" i="4"/>
  <c r="J18" i="4"/>
  <c r="J19" i="4"/>
  <c r="J20" i="4"/>
  <c r="J21" i="4"/>
  <c r="J22" i="4"/>
  <c r="J23" i="4"/>
  <c r="J4" i="4"/>
  <c r="P113" i="4" l="1"/>
  <c r="N113" i="4"/>
  <c r="P112" i="4"/>
  <c r="N112" i="4"/>
  <c r="N115" i="4"/>
  <c r="P115" i="4"/>
  <c r="P111" i="4"/>
  <c r="N111" i="4"/>
  <c r="P110" i="4"/>
  <c r="N110" i="4"/>
  <c r="P114" i="4"/>
  <c r="N114" i="4"/>
  <c r="U94" i="4"/>
  <c r="Z94" i="4" s="1"/>
  <c r="S94" i="4"/>
  <c r="X94" i="4" s="1"/>
  <c r="X127" i="4"/>
  <c r="S127" i="4"/>
  <c r="X126" i="4"/>
  <c r="S126" i="4"/>
  <c r="X125" i="4"/>
  <c r="S125" i="4"/>
  <c r="Z114" i="4" l="1"/>
  <c r="U114" i="4"/>
  <c r="U113" i="4"/>
  <c r="Z113" i="4"/>
  <c r="Z110" i="4"/>
  <c r="U110" i="4"/>
  <c r="X111" i="4"/>
  <c r="S111" i="4"/>
  <c r="S113" i="4"/>
  <c r="X113" i="4"/>
  <c r="S114" i="4"/>
  <c r="X114" i="4"/>
  <c r="X110" i="4"/>
  <c r="S110" i="4"/>
  <c r="Z111" i="4"/>
  <c r="U111" i="4"/>
  <c r="Z115" i="4"/>
  <c r="U115" i="4"/>
  <c r="X115" i="4"/>
  <c r="S115" i="4"/>
  <c r="S112" i="4"/>
  <c r="X112" i="4"/>
  <c r="Z112" i="4"/>
  <c r="U112" i="4"/>
  <c r="V287" i="4" l="1"/>
  <c r="AA287" i="4" l="1"/>
</calcChain>
</file>

<file path=xl/sharedStrings.xml><?xml version="1.0" encoding="utf-8"?>
<sst xmlns="http://schemas.openxmlformats.org/spreadsheetml/2006/main" count="2689" uniqueCount="896">
  <si>
    <t>Manipulācijas nosaukums</t>
  </si>
  <si>
    <t>Ģenētika</t>
  </si>
  <si>
    <t>Jauna manipulācija</t>
  </si>
  <si>
    <t>Vīrusiem specifisko antivielu noteikšana</t>
  </si>
  <si>
    <t>Citas klīniskās analīzes</t>
  </si>
  <si>
    <t>Citās sadaļās neiekļautās manipulācijas</t>
  </si>
  <si>
    <t>Neiroķirurģija</t>
  </si>
  <si>
    <t>Zobārstniecības pakalpojumu tarifi</t>
  </si>
  <si>
    <t>Radioloģija</t>
  </si>
  <si>
    <t>Sejas skeleta ievainojumu un slimību ārstēšana sejas-žokļu ķirurģijā</t>
  </si>
  <si>
    <t>Otorinolaringoloģija</t>
  </si>
  <si>
    <t>Prioritārā pasākuma kods</t>
  </si>
  <si>
    <t>Prioritāra pasākuma nosaukums</t>
  </si>
  <si>
    <t>Pasākuma mērķis īsumā (pieejamības uzlabošana, jauns pasākums, tarifa izmaiņas, no plāna pasākumiem izrietošs u.c.)</t>
  </si>
  <si>
    <t>Kam paredzēta manipulācijas pielietojamība</t>
  </si>
  <si>
    <t>Sadaļas nosaukums</t>
  </si>
  <si>
    <t>Manip. kods</t>
  </si>
  <si>
    <t>Tarifs, euro (pārrēķinātais vai jaunais)</t>
  </si>
  <si>
    <t>Plānotais pacientu/manipulāciju skaits</t>
  </si>
  <si>
    <t>Kopējais nepieciešamais valsts budžeta finansējums pa budžeta apakšprogrammām, euro</t>
  </si>
  <si>
    <t xml:space="preserve">Turpmāk ik gadu 
</t>
  </si>
  <si>
    <t>AP</t>
  </si>
  <si>
    <t>DS</t>
  </si>
  <si>
    <t>SP</t>
  </si>
  <si>
    <t>33.18.00</t>
  </si>
  <si>
    <t>33.17.00</t>
  </si>
  <si>
    <t>33.16.00</t>
  </si>
  <si>
    <t>33.15.00</t>
  </si>
  <si>
    <t>33.14.00</t>
  </si>
  <si>
    <t>Tarifa pārrēķins</t>
  </si>
  <si>
    <t>P</t>
  </si>
  <si>
    <t>Tarifa pārrēķins ārstnieciskai plazmaferēzei ar automātisko asins separatoru</t>
  </si>
  <si>
    <t>Detoksikācija un imunokorekcijas operācijas</t>
  </si>
  <si>
    <t>Abdominālā ķirurģija un proktoloģija</t>
  </si>
  <si>
    <t>PP_10</t>
  </si>
  <si>
    <t>Jauni laboratoriskie izmeklējumi koaguloģijā</t>
  </si>
  <si>
    <t>Koaguloģija</t>
  </si>
  <si>
    <t>Fibrīna polimerizācijas traucējumu noteikšana</t>
  </si>
  <si>
    <t>Heparīna ietekmes noteikšana</t>
  </si>
  <si>
    <t>Anti-Xa faktora aktivitāte</t>
  </si>
  <si>
    <t>PP_11</t>
  </si>
  <si>
    <t>Oftalmoloģija</t>
  </si>
  <si>
    <t>PP_12</t>
  </si>
  <si>
    <t>Tarifu pārrēķins aritmoloģijā</t>
  </si>
  <si>
    <t>Sirds asinsvadu sistēma</t>
  </si>
  <si>
    <t>PP_13</t>
  </si>
  <si>
    <t>Tarifu pārrēķins scintigrāfijā</t>
  </si>
  <si>
    <t>PP_17</t>
  </si>
  <si>
    <t>Laboratoriskais izmeklējums "Heparīna inducētās trombocitopēnijas tests. IgG antivielas pret PF4/heparīna kompleksu ar hemiluminescences metodi"</t>
  </si>
  <si>
    <t>PP_18</t>
  </si>
  <si>
    <t>Apmaksas nosacījumu papildināšana - Perorāla endoskopiska tiešas vizualizācijas holangiopankreatoskopija un mehāniska litotripsija perorālas endoskopiskas tiešas vizualizācijas holangiopankreatoskopijas laikā</t>
  </si>
  <si>
    <t>Pieejamības uzlabošana</t>
  </si>
  <si>
    <t>Gastroenteroloģija</t>
  </si>
  <si>
    <t>PP_24</t>
  </si>
  <si>
    <t>Nieru aizstājterapijas uzlabošana - jaunas piemaksas par filtriem un citrāta antikoagulāciju</t>
  </si>
  <si>
    <t>Uroloģija</t>
  </si>
  <si>
    <t>PP_25</t>
  </si>
  <si>
    <t>Piemaksa par asins savācējsistēmas lietošanu</t>
  </si>
  <si>
    <t>Mugurkaula ķirurģija</t>
  </si>
  <si>
    <t>PP_26</t>
  </si>
  <si>
    <t>Piemaksas par radiofrekvences un diodes lāzera izmantošanu ausu, kakla un deguna operācijās</t>
  </si>
  <si>
    <t>PP_27</t>
  </si>
  <si>
    <t>Finansējums potenciālā orgānu donora iestādes izmaksu segšanai (par potenciālā orgānu donora uzturēšanu, izmeklējumu veikšanu un dalību orgānu izņemšanas operācijā)</t>
  </si>
  <si>
    <t>PP_31</t>
  </si>
  <si>
    <t>Piemaksa par medikamentu pielietošanu anestēzijā</t>
  </si>
  <si>
    <t>Anestēzijas pakalpojumi</t>
  </si>
  <si>
    <t>PP_34</t>
  </si>
  <si>
    <t>Multiplās sklerozes pacientu novērošana un terapijas efektivitātes izvērtēšana pēc EDSS skalas</t>
  </si>
  <si>
    <t>PP_35</t>
  </si>
  <si>
    <t>Parkinsona slimības motoro un nemotoro simptomu izvērtēšana, Parkinsona slimības, parkinsonisma un Parkinsona-plus sindromu diferenciāldiagnostika</t>
  </si>
  <si>
    <t>PP_36</t>
  </si>
  <si>
    <t>Pacientu ar koagulācijas traucējumiem – pārmantotu VIII un IX faktora deficītu (hemofilija) ārstēšanas faktisko izmaksu segšana</t>
  </si>
  <si>
    <t>PP_39</t>
  </si>
  <si>
    <t>Stereotaktiskā biopsija</t>
  </si>
  <si>
    <t>PP_41</t>
  </si>
  <si>
    <t>Telerehabilitācija pēc insulta vai galvas traumas par vienu stundu</t>
  </si>
  <si>
    <t>Rehabilitācija</t>
  </si>
  <si>
    <t>PP_42</t>
  </si>
  <si>
    <t>Papildus nepieciešamais finansējums pieskaitāmo izmaksu segšanai</t>
  </si>
  <si>
    <t>PP_43</t>
  </si>
  <si>
    <t>Bērnu paliatīvās aprūpes pakalpojumi pacientiem līdz 24 gadu vecumam BKUS</t>
  </si>
  <si>
    <t>B</t>
  </si>
  <si>
    <t>PP_44</t>
  </si>
  <si>
    <t xml:space="preserve">Neiromodulācijas kabineta pakalpojumi </t>
  </si>
  <si>
    <t>Programma</t>
  </si>
  <si>
    <t>PP_45</t>
  </si>
  <si>
    <t xml:space="preserve">Izmeklējums Interleikīns-6 </t>
  </si>
  <si>
    <t>P/B</t>
  </si>
  <si>
    <t>Laboratoriskie izmeklējumi - Hematoloģija</t>
  </si>
  <si>
    <t>PP_46</t>
  </si>
  <si>
    <t>Ultrasonogrāfijas manipulāciju pārrēķins un piemaksas</t>
  </si>
  <si>
    <t>PP_47</t>
  </si>
  <si>
    <t>Konsilijs pacientu ar īpašām veselības aprūpes vajadzībām nodošanai pieaugušo speciālistiem, pacientam sasniedzot 18 gadu vecumu</t>
  </si>
  <si>
    <t>Vispārējie ambulatorie pakalpojumi</t>
  </si>
  <si>
    <t>PP_48</t>
  </si>
  <si>
    <t>Papildus finansējums pacientiem ar īpašām uztura vajadzībām (Dietoloģijas kabinets,  parenterālās un enterālās barošanas kabinets,  enterālās barošanas maisījumu nodrošināšana bērniem)</t>
  </si>
  <si>
    <t>PP_49</t>
  </si>
  <si>
    <t>Papildu finansējums parenterālās un enterālās barošanas kabinetam SIA "Rīgas Austrumu klīniskā universitātes slimnīca"</t>
  </si>
  <si>
    <t>PP_52</t>
  </si>
  <si>
    <t>Papildus finansējums kibernazim</t>
  </si>
  <si>
    <t>PP_64</t>
  </si>
  <si>
    <t>Jaunu tarifu izveide ģenētisko mutāciju noteikšana izmantojot sekvenēšanu un PĶR metodes</t>
  </si>
  <si>
    <t>PP_65</t>
  </si>
  <si>
    <t>Seksuāli transmisīvo infekciju panelis jauniešiem līdz 25 gadu vecumam</t>
  </si>
  <si>
    <t>PP_67</t>
  </si>
  <si>
    <t>Infiltrācijas anestēzija ar vietējo anestēzijas līdzekli, vada anestēzija kājas vai rokas pirkstam</t>
  </si>
  <si>
    <t>PP_72</t>
  </si>
  <si>
    <t>Papildu finansējums pacientu ēdināšanas nodrošināšanai</t>
  </si>
  <si>
    <t>PP_73</t>
  </si>
  <si>
    <t>Piemaksa par ginekologa konsultāciju bērniem</t>
  </si>
  <si>
    <t>PP_74</t>
  </si>
  <si>
    <t>Mīksto un cieto audu rekonstrukcijas operācijām pēc sarežģītām mutes, sejas un žokļu onkoloģiskām manipulācijām</t>
  </si>
  <si>
    <t>PP_76</t>
  </si>
  <si>
    <t>Norovīrusa antigēna noteikšanaun Rota un adenovīrusa antigēnu noteikšana ātrais tests</t>
  </si>
  <si>
    <t>PP_78</t>
  </si>
  <si>
    <t>PP_80</t>
  </si>
  <si>
    <t>Īslaicīga EKG monitorēšana</t>
  </si>
  <si>
    <t>PP_83</t>
  </si>
  <si>
    <t>Ventrikuloperitoneostomija (bez šuntējošās iekārtas vērtības)</t>
  </si>
  <si>
    <t>PP_86</t>
  </si>
  <si>
    <t>Kardio-pulmonālās slodzes tests bērniem, pusaudžiem un jauniešiem</t>
  </si>
  <si>
    <t>Pulmonoloģija</t>
  </si>
  <si>
    <t>PP_87</t>
  </si>
  <si>
    <t>Jauns laboratorisks izmeklējums Insulīnam līdzīgā augšanas faktora - 1 (IGF - 1) noteikšanai</t>
  </si>
  <si>
    <t>PP_89</t>
  </si>
  <si>
    <t>Pakalpojuma "Klejotājnerva stimulācijas sistēmas implantācija" nodrošināšana plašākam pacientu lokam</t>
  </si>
  <si>
    <t>PP_91</t>
  </si>
  <si>
    <t>Zobārstniecības pakalpojumu pilnveidošana bērniem</t>
  </si>
  <si>
    <t>PP_92</t>
  </si>
  <si>
    <t>Pacientiem ar būtiskiem dzirdes traucējumiem pakalpojumu un pieejamības paplašināšana</t>
  </si>
  <si>
    <t>PP_94</t>
  </si>
  <si>
    <t>Tarifu pārrēķins oftalmoloģijā (katarakta)</t>
  </si>
  <si>
    <t>PP_95</t>
  </si>
  <si>
    <t>Intravitreālā injekcija oftalmoloģijā</t>
  </si>
  <si>
    <t>PP_97</t>
  </si>
  <si>
    <t>Slimnīcu tīklu attīstība un veselības aprūpes pakalpojumu pieejamības uzlabošana</t>
  </si>
  <si>
    <t>PP_98</t>
  </si>
  <si>
    <t>Papildus nepieciešamais finansējums digitalizācijas izmaksu segšanai</t>
  </si>
  <si>
    <t>PP_99</t>
  </si>
  <si>
    <t>Jaunas ķirurģiskas manipulācijas autodermoplastikā</t>
  </si>
  <si>
    <t>Traumatoloģija, ortopēdija, strutainā ķirurģija</t>
  </si>
  <si>
    <t>PP_100</t>
  </si>
  <si>
    <t>Osteoklastiska trepanācija</t>
  </si>
  <si>
    <t>PP_101</t>
  </si>
  <si>
    <t>Kalprotektīna noteikšana fēcēs</t>
  </si>
  <si>
    <t>Izkārnījumu analīzes</t>
  </si>
  <si>
    <t>PP_103</t>
  </si>
  <si>
    <t>Tarifa pārrēķins neiroķirurģijā</t>
  </si>
  <si>
    <t>PP_104</t>
  </si>
  <si>
    <t>Jaunas laboratorisko izmeklējumu manipulācijas</t>
  </si>
  <si>
    <t>PP_105</t>
  </si>
  <si>
    <t>Sirds-asinsvadu manipulāciju tarifa pārrēķins</t>
  </si>
  <si>
    <t>PP_106</t>
  </si>
  <si>
    <t>Uroloģijas manipulāciju tarifa pārrēķins</t>
  </si>
  <si>
    <t>PP_108</t>
  </si>
  <si>
    <t>Specifiskā imūnterapija ar alergēna injekciju (hiposensibilizācija) ar bišu, lapseņu ind</t>
  </si>
  <si>
    <t>Alergoloģija</t>
  </si>
  <si>
    <t>PP_109</t>
  </si>
  <si>
    <t>Jaunas neiroķirurģijas manipulācijas</t>
  </si>
  <si>
    <t>PP_110</t>
  </si>
  <si>
    <t>Budžets Valsts patoloģijas centra attīstībai</t>
  </si>
  <si>
    <t>PP_113</t>
  </si>
  <si>
    <t>Bariatriskā operācija</t>
  </si>
  <si>
    <t>PP_114</t>
  </si>
  <si>
    <t>Nierakmeņu analīze izmantojot Furjē transformācijas infrasarkanā starojuma (FTIR) spektrometru</t>
  </si>
  <si>
    <t>PP_117</t>
  </si>
  <si>
    <t xml:space="preserve">Anestēzijas manipulāciju pārrēķins </t>
  </si>
  <si>
    <t>PP_118</t>
  </si>
  <si>
    <t>Endoskopiskā marķēšana</t>
  </si>
  <si>
    <t>PP_119</t>
  </si>
  <si>
    <t>Neiroķirurģijas manipulāciju pārrēķins</t>
  </si>
  <si>
    <t>PP_120</t>
  </si>
  <si>
    <t>Papildu finansējums virsmas anestēzijas apmaksas nosacījumu paplašināšanai</t>
  </si>
  <si>
    <t>PP_122</t>
  </si>
  <si>
    <t>Papildu finansējums enterālās un parenterālās barošanas manipulāciju apmaksas nosacījumu paplašināšanai</t>
  </si>
  <si>
    <t>Ārstnieciskā plazmaferēze ar automātisko asins separatoru (2 stundas)</t>
  </si>
  <si>
    <t>Jauna</t>
  </si>
  <si>
    <t>Piemaksa par cilvēka fibrīna līmes lietošanu (1 ml)</t>
  </si>
  <si>
    <t>Piemaksa par želatīna pulvera hemostatiķi ar trombīnu  šļircē un papildpiederumiem</t>
  </si>
  <si>
    <t>17101</t>
  </si>
  <si>
    <t>Tonometrija abām acīm</t>
  </si>
  <si>
    <t>17259</t>
  </si>
  <si>
    <t>Piemaksa par salokāmās lēcas lietošanu</t>
  </si>
  <si>
    <t>17271</t>
  </si>
  <si>
    <t>Intraokulāra lēcas implantācija mugurējā kamerā</t>
  </si>
  <si>
    <t>17304</t>
  </si>
  <si>
    <t>Vitreālā ķirurģija (caur pars plana)</t>
  </si>
  <si>
    <t>Priekšējā vitrektomija</t>
  </si>
  <si>
    <t>06051</t>
  </si>
  <si>
    <t>Transezofageāla elektrofizioloģiska izmeklēšana aritmiju diagnostikai</t>
  </si>
  <si>
    <t>06052</t>
  </si>
  <si>
    <t>Transezofageāla elektrokardiostimulācija aritmijas terapijai</t>
  </si>
  <si>
    <t>06054</t>
  </si>
  <si>
    <t>Piemaksa manipulācijām 06051, 06052 par elektrodu (zondi)</t>
  </si>
  <si>
    <t>06158</t>
  </si>
  <si>
    <t>Piemaksa manipulācijai 06141 par implantējamās ilgstošas elektrokardiogrammas monitorēšanas diagnostiskās iekārtas lietošanu</t>
  </si>
  <si>
    <t>06061</t>
  </si>
  <si>
    <t>Intrakardiāla elektrofizioloģiska izmeklēšana aritmiju diagnostikai un ārstēšanai</t>
  </si>
  <si>
    <t>06062</t>
  </si>
  <si>
    <t>Aritmiju endo/epikardiāla ablācija, pielietojot sirds kartēšanas sistēmu</t>
  </si>
  <si>
    <t>06063</t>
  </si>
  <si>
    <t>Piemaksa par ablācijas katetru sirds aritmiju ārstēšanai</t>
  </si>
  <si>
    <t>06065</t>
  </si>
  <si>
    <t>Piemaksa pie manipulācijas 06061 par katetriem intrakardiālai elektrofizioloģiskai izmeklēšanai</t>
  </si>
  <si>
    <t>06140</t>
  </si>
  <si>
    <t>Elektrokardiostimulatora/defibrilatora ekstirpācija</t>
  </si>
  <si>
    <t>Sirds muskuļa statiskā scintigrāfija ar miokardiotropiem RFP, sinhronizēta ar EKG miera stāvoklī</t>
  </si>
  <si>
    <t>Sirds muskuļa statiskā scintigrāfija ar miokardiotropiem RFP, sinhronizēta ar EKG slodzē</t>
  </si>
  <si>
    <t>Vairogdziedzera radiometrija ar 131J vai 99m-TC pertehnetātu</t>
  </si>
  <si>
    <t>Limfātiskās sistēmas scintigrāfiskā izmeklēšana</t>
  </si>
  <si>
    <t>Heparīna inducētās trombocitopēnijas tests. IgG antivielas pret PF4/heparīna kompleksu ar hemiluminescences metodi</t>
  </si>
  <si>
    <t>08155</t>
  </si>
  <si>
    <t>Perorāla endoskopiska tiešas vizualizācijas holangiopankreatoskopija</t>
  </si>
  <si>
    <t>08156</t>
  </si>
  <si>
    <t>Mehāniska litotripsija perorālas endoskopiskas tiešas vizualizācijas holangiopankreatoskopijas laikā</t>
  </si>
  <si>
    <t>Piemaksa manipulācijām 19275, 19302, 19305, 19307 par vienu diennakti par ogļskābās gāzes adsorbcijas filtru - kolonna (ECCO2R vai analogs)</t>
  </si>
  <si>
    <t>Piemaksa manipulācijām 19304, 19305 un 19307 par reģionālu citrāta antikoagulāciju</t>
  </si>
  <si>
    <t>Piemaksa par radiofrekvences izmantošanu ausu, kakla un deguna operācijās</t>
  </si>
  <si>
    <t>Piemaksa par diodes lāzera izmantošanu ausu, kakla un deguna operācijās</t>
  </si>
  <si>
    <t>Piemaksa par zāļu Hloroprokaīns (Chloroprocaini hydrochloridum 50 mg) 1 ampulas lietošanu reģionālajai anestēzijai</t>
  </si>
  <si>
    <t>Piemaksa par zāļu Dexmedetomidine hydrochloride (200 mcg/2ml) lietošanu</t>
  </si>
  <si>
    <t>Interleikīns-6</t>
  </si>
  <si>
    <t>50697</t>
  </si>
  <si>
    <t>Muskuloskeletālā ultrasonogrāfija</t>
  </si>
  <si>
    <t>Kakla un citu virspusējo audu (t.sk. vairogdziedzera, epitēlijķermenīšu, limfmezglu) ultrasonogrāfija</t>
  </si>
  <si>
    <t>50714</t>
  </si>
  <si>
    <t>Krūšu ultrasonogrāfija</t>
  </si>
  <si>
    <t>50716</t>
  </si>
  <si>
    <t>Prostatas transrektāla ultrasonogrāfija</t>
  </si>
  <si>
    <t>50717</t>
  </si>
  <si>
    <t>Sievietes iegurņa orgānu transabdomināla un/vai transvagināla ultrasonogrāfija</t>
  </si>
  <si>
    <t>50718</t>
  </si>
  <si>
    <t>Transrektāla ultrasonogrāfija</t>
  </si>
  <si>
    <t>50700</t>
  </si>
  <si>
    <t>Vēdera dobuma un retroperitoneālās telpas orgānu ultrasonogrāfija</t>
  </si>
  <si>
    <t>50709</t>
  </si>
  <si>
    <t>Neirosonogrāfija zīdaiņiem (caur avotiņu vai transkraniāli)</t>
  </si>
  <si>
    <t>Pacienta individuālā plāna sagatavošana stereotaktiskajai radioķirurģijai, pielietojot robotizētu manipulatoru</t>
  </si>
  <si>
    <t>50471</t>
  </si>
  <si>
    <t>Pacienta individuālā plāna 1. frakcijas izpilde, pielietojot robotizētu stereotaktisko radioķirurģiju</t>
  </si>
  <si>
    <t>50472</t>
  </si>
  <si>
    <t>Pacienta individuālā plāna izpilde sākot ar 2. frakciju, pielietojot robotizētu stereotaktisko radioķirurģiju</t>
  </si>
  <si>
    <t xml:space="preserve"> CALR - mutācijas noteikšana (reģistrētā MT DNS nukleotīdu sekvence (bāzu secība) jebkurā kodējošā vai nekodējošā DNS rajonā - 1 fragmenta pārbaude/ viena patogēnu varianta pārbaude)</t>
  </si>
  <si>
    <t>JAK2 gēna somatiskās mutācijas p.V617F noteikšana, izmantojot TAS-PCR (trīskāršo alēļu specifisko polimerāzes ķēdes reakciju)</t>
  </si>
  <si>
    <t>Seksuāli transmisīvo infekciju noteikšanas panelis</t>
  </si>
  <si>
    <t>04103</t>
  </si>
  <si>
    <t>Piemaksa par ginekologa konsultāciju un apskati, ja tā veikta pacientei līdz 18 gadu vecumam</t>
  </si>
  <si>
    <t>29205</t>
  </si>
  <si>
    <t>Mīksto audu defektu aizvietošana ar blakus esošajiem audiem</t>
  </si>
  <si>
    <t>Norovīrusa antigēna noteikšana ātrais tests</t>
  </si>
  <si>
    <t>Rota un adenovīrusa antigēnu noteikšana ātrais tests</t>
  </si>
  <si>
    <t>Vitamīns D (25-OH) kopējais</t>
  </si>
  <si>
    <t>Elektrokardiogrammas ar 12 novadījumiem apraksts ar īslaicīgu rima monitorēšanu</t>
  </si>
  <si>
    <t>Elektrokardiogrammas ar 12 novadījumiem pieraksts ar īslaicīgu rima monitorēšanu</t>
  </si>
  <si>
    <t>Kardio-pulmonālās slodzes tests bērniem,  pusaudžiem un jauniešiem</t>
  </si>
  <si>
    <t>Insulīnam līdzīgais augšanas faktors - 1 (IGF - 1)</t>
  </si>
  <si>
    <t>24113</t>
  </si>
  <si>
    <t>Klejotājnerva stimulācijas sistēmas implantācija, neskaitot sistēmas (impulsa ģenerators, tuneleris un elektrods) vērtību</t>
  </si>
  <si>
    <t>24114</t>
  </si>
  <si>
    <t>Piemaksa manipulācijai 24113 par klejotājnerva stimulācijas sistēmas impulsa ģeneratoru</t>
  </si>
  <si>
    <t>24115</t>
  </si>
  <si>
    <t>Piemaksa manipulācijai 24113 par klejotājnerva stimulācijas sistēmas tuneleri</t>
  </si>
  <si>
    <t>24116</t>
  </si>
  <si>
    <t>Piemaksa manipulācijai 24113 par klejotājnerva stimulācijas sistēmas elektrodu.</t>
  </si>
  <si>
    <t>24117</t>
  </si>
  <si>
    <t>Klejotājnerva stimulācijas sistēmas kontroles pacienta komplekts</t>
  </si>
  <si>
    <t>Biodentīts (1 deva)</t>
  </si>
  <si>
    <t>Konsultācija</t>
  </si>
  <si>
    <t xml:space="preserve">Piemaksa par darbu ar psiholoģiski sarežģītiem pacientiem. Manipulācija gadījumiem, kad neizdodas ar bērnu sadarboties </t>
  </si>
  <si>
    <t>MTA (1 deva)</t>
  </si>
  <si>
    <t>Odere Septocal vai Vitrebond</t>
  </si>
  <si>
    <t>SDR vai Everx prosterioi</t>
  </si>
  <si>
    <t>60006</t>
  </si>
  <si>
    <t>Bērnu un jauniešu līdz 24 gadiem ar dzirdes traucējumiem izmeklēšana un ārstēšana SIA "Veselības centrs "Biķernieki"" (viens apmeklējums)</t>
  </si>
  <si>
    <t>17258</t>
  </si>
  <si>
    <t>Piemaksa manipulācijai 17257 par vienreizējā fakoemulsifikācijas komplekta lietošanu</t>
  </si>
  <si>
    <t>Intravitreālā injekcija ar Afliberceptum</t>
  </si>
  <si>
    <t>Autodermoplastika līdz 25 cm2</t>
  </si>
  <si>
    <t>Autodermoplastika no 25 līdz 100cm2</t>
  </si>
  <si>
    <t>Piemaksa par katriem nākamajiem 100 cm2 autodermoplastikai</t>
  </si>
  <si>
    <t>Incīzija operācijas zālē</t>
  </si>
  <si>
    <t>Nekrektomija operācijas zālē</t>
  </si>
  <si>
    <t>Osteonekrektomija osteomielīta gadījumā</t>
  </si>
  <si>
    <t>Brūces slēgšana ar sekundārām šuvēm</t>
  </si>
  <si>
    <t>Piemaksa manipulācijām 20128, 30020, 19118, JAUNS 5, 6, 7 par ultraskaņas debridement iekārtas lietošanu.</t>
  </si>
  <si>
    <t>24019</t>
  </si>
  <si>
    <t>24126</t>
  </si>
  <si>
    <t>Piemaksa par kavitrona ultraskaņas aspiratora (CUSA) lietošanu (arī uroloģijā, abdominālajā ķirurģijā)</t>
  </si>
  <si>
    <t>Laktāta noteikšana asinīs un likvorā</t>
  </si>
  <si>
    <t>Serozo dobumu šķidrumu klīniska izmeklēšana</t>
  </si>
  <si>
    <t>06021</t>
  </si>
  <si>
    <t>Veloergomerijas slodzes tests</t>
  </si>
  <si>
    <t>06033</t>
  </si>
  <si>
    <t>Ehokardiogrāfija ar doplerogrāfiju</t>
  </si>
  <si>
    <t>06102</t>
  </si>
  <si>
    <t>Brahiocefālo asinsvadu dupleksskenēšana ar krāsas doplerogrāfiju un spektra analīzi</t>
  </si>
  <si>
    <t>06119</t>
  </si>
  <si>
    <t>Transkraniāla krāskodēta dupleksskenēšana (arī jaundzimušajiem)</t>
  </si>
  <si>
    <t>19048</t>
  </si>
  <si>
    <t>Priekšdziedera transuretrālā rezekcija, incīzija vai urīnpūšļa kakla rezekcija</t>
  </si>
  <si>
    <t>19057</t>
  </si>
  <si>
    <t>Optiska uretrotomija</t>
  </si>
  <si>
    <t xml:space="preserve">Imūnterapija (hiposensibilizācija) ar bišu, lapseņu indes alergēnu injekciju devas kāpināšanas fāzē (kāpināšanas shēma (konvencionāla)), ieskaitot alergēna vērtību </t>
  </si>
  <si>
    <t xml:space="preserve">Imūnterapija (hiposensibilizācija) ar bišu, lapseņu indes alergēnu injekciju devas kāpināšanas fāzē (Kāpināšanas shēma (ātrā)), ieskaitot alergēna vērtību </t>
  </si>
  <si>
    <t xml:space="preserve">Imūnterapija (hiposensibilizācija) ar bišu, lapseņu indes alergēnu injekciju uzturošās devas fāzē, ieskaitot alergēna vērtību </t>
  </si>
  <si>
    <t>Piemaksa par stereoelektroencefalogrāfiju pie manipulācijas 24065</t>
  </si>
  <si>
    <t>Piemaksa manipulācijai JAUNS1 par elektroda fiksācijas kanālu</t>
  </si>
  <si>
    <t>Piemaksa manipulācijai JAUNS1 par stereoelektroencefalogrāfijas elektrodu</t>
  </si>
  <si>
    <t>Laparaskopiska kuņģa apvada operācija (Gastric Bypass)</t>
  </si>
  <si>
    <t>04116</t>
  </si>
  <si>
    <t>Nervu pinumu anestēzija, pirmā stunda. Manipulāciju lieto pacientam, kurš atrodas operāciju zālē</t>
  </si>
  <si>
    <t>04117</t>
  </si>
  <si>
    <t>Nervu pinumu anestēzija par katru nākamo stundu, sākot no otrās stundas. Manipulāciju lieto pacientam, kurš atrodas operāciju zālē</t>
  </si>
  <si>
    <t>04133</t>
  </si>
  <si>
    <t>Spinālā anestēzija pirmās divas stundas</t>
  </si>
  <si>
    <t>04140</t>
  </si>
  <si>
    <t>Īslaicīga intravenozā anestēzija līdz 30 minūtēm. Nenorādīt kopā ar manipulācijām 04142 un 04143</t>
  </si>
  <si>
    <t>04141</t>
  </si>
  <si>
    <t>Īslaicīga intravenozā anestēzija par katrām nākamajām 30 minūtēm. Nenorādīt kopā ar manipulācijām 04142 un 04143</t>
  </si>
  <si>
    <t>04142</t>
  </si>
  <si>
    <t>Vispārējā anestēzija ar endotraheālo metodi par pirmo stundu</t>
  </si>
  <si>
    <t>04143</t>
  </si>
  <si>
    <t>Piemaksa vispārējai anestēzijai ar endotraheālo metodi par katru nākamo stundu, sākot no otrās stundas</t>
  </si>
  <si>
    <t>04146</t>
  </si>
  <si>
    <t>Totālā intravenozā anestēzija (TIVA) par pirmo stundu. Nenorādīt kopā ar manipulācijām 04142 un 04143</t>
  </si>
  <si>
    <t>Piemaksa manipulācijām 08061, 08062, 08111, 08112, 08113 par endoskopisko marķēšanu ar krāsu injekcijām</t>
  </si>
  <si>
    <t>24120</t>
  </si>
  <si>
    <t>Neiroendoskopiska ventrikulostomija likvora cirkulācijas atjaunošanai</t>
  </si>
  <si>
    <t>24121</t>
  </si>
  <si>
    <t xml:space="preserve">Intraventrikulāru veidojumu ekstirpācija ar neiroendoskopu </t>
  </si>
  <si>
    <t>24122</t>
  </si>
  <si>
    <t>Dažādas ģenēzes intracerebrālo asinsizplūdumu endoskopiski stereotaktiska evakuācija</t>
  </si>
  <si>
    <t>24124</t>
  </si>
  <si>
    <t>Neiroendoskopiska smadzeņu biopsija</t>
  </si>
  <si>
    <t>60141</t>
  </si>
  <si>
    <t>Pacienta apmācība stacionārā par parenterālu barošanu (samaksa tiek veikta ne vairāk kā 1x vienam pacientam dienā, ne vairāk kā 7x stacionēšanas laikā)</t>
  </si>
  <si>
    <t>Piemaksa manipulācijai 60141 par kļūdaini sagatavotu parenterālās barošanas maisījumu (samaksa tiek veikta ne vairāk kā 1x vienam pacientam apmācības dienā)</t>
  </si>
  <si>
    <t>60143</t>
  </si>
  <si>
    <t>Pacienta apmācība stacionārā par enterālu barošanu (samaksa tiek veikta ne vairāk kā 1x vienam pacientam dienā, ne vairāk kā 3x stacionēšanas laikā)</t>
  </si>
  <si>
    <t>PP_01</t>
  </si>
  <si>
    <t>PP_02</t>
  </si>
  <si>
    <t>PP_03</t>
  </si>
  <si>
    <t>Vecmātes konsultācija bērniem</t>
  </si>
  <si>
    <t>Dzemdniecība un ginekoloģija</t>
  </si>
  <si>
    <t>Ir saistītās manipulācijas</t>
  </si>
  <si>
    <t xml:space="preserve">Vitamīns D (25-OH) kopējais bērniem </t>
  </si>
  <si>
    <t>PP_63</t>
  </si>
  <si>
    <t>Jauns apmaksas modelis ārstu-speciālistu aprūpes epizožu tarifiem</t>
  </si>
  <si>
    <t>Aprūpes epizožu pārskatīšana</t>
  </si>
  <si>
    <t>Manipulācijas tarifam nepieciešamais finansējums (uz 1 pacientu) 2025.g., euro</t>
  </si>
  <si>
    <t>2026. gadam</t>
  </si>
  <si>
    <t>SAVA</t>
  </si>
  <si>
    <t>Jaundzimušo skrīnings CFTR gēna biežākā varianta dF508 noteikšana no sausa asins piliena</t>
  </si>
  <si>
    <t>PP_04</t>
  </si>
  <si>
    <t>Jaundzimušo sekundārs skrīnings</t>
  </si>
  <si>
    <t>Morfoloģija</t>
  </si>
  <si>
    <t>PP_05</t>
  </si>
  <si>
    <t>Sekcija (pieaugušo, bērnu); 1. kategorija. Nenorādīt kopā ar manipulācijām 54007, 54008, 54009, 54010</t>
  </si>
  <si>
    <t>Sekcija (pieaugušo, bērnu); 2. kategorija (infekcijas slimības, mājās mirušie, ir klīniskā diagnoze, bet grūtības tanatoģenēzē). Nenorādīt kopā ar manipulācijām 54007, 54008, 54009, 54010</t>
  </si>
  <si>
    <t>Sekcija (pieaugušo, bērnu); 3. kategorija (neskaidra klīniskā diagnoze, AIDS, nāve pēc vairākām operācijām, sevišķi bīstamas infekcijas slimības). Nenorādīt kopā ar manipulācijām 54007, 54008, 54009, 54010</t>
  </si>
  <si>
    <t>PP_06</t>
  </si>
  <si>
    <t>PP_07</t>
  </si>
  <si>
    <t>Morfoloģijas manipulāciju tarifu pārrēķini</t>
  </si>
  <si>
    <t>Transplantācija</t>
  </si>
  <si>
    <t>Neiroloģija</t>
  </si>
  <si>
    <t>Kakla un krūšu kurvja, vēdera dobuma, mazā iegurņa orgānu, mugurkaulāja un muguras smadzeņu, kaulu-locītavu sistēmas punkcija, biopsija vai perkutāna drenāža CT kontrolē</t>
  </si>
  <si>
    <t>X</t>
  </si>
  <si>
    <t>Radioloģijas punkcijas, biopsijas, perkutānas drenāžas CT kontrolē</t>
  </si>
  <si>
    <t>Hepatīti</t>
  </si>
  <si>
    <t>HCV RNS (PĶR)</t>
  </si>
  <si>
    <t>Pakalpojuma pieejamības uzlabošana</t>
  </si>
  <si>
    <t>C Hepatīta noteikšana gastroenteroloģijas pacientiem</t>
  </si>
  <si>
    <t>Paliatīvais kabinets bērniem Vidzemes reģionā</t>
  </si>
  <si>
    <t>Paliatīvā aprūpe bērniem</t>
  </si>
  <si>
    <t>Piemaksa par enterālās barošanas sūkņa ar nepieciešamā papildaprīkojuma izmantošanu mājas aprūpē par vienu kalendāro dienu</t>
  </si>
  <si>
    <t>Stacionāra pakalpojum apmaksa</t>
  </si>
  <si>
    <t>Paliatīvā aprūpe/Citās sadaļās neiekļautās manipulācijas</t>
  </si>
  <si>
    <t>Galvas smadzeņu dziļās stimulācijas metode ar kustību traucējumu kontroles terapiju</t>
  </si>
  <si>
    <t xml:space="preserve">Hronisku sāpju ārstēšana ar muguras smadzeņu stimulāciju </t>
  </si>
  <si>
    <t>Intratekālās infūzijas sistēmas implantācija hronisku sāpju ārstēšanai</t>
  </si>
  <si>
    <t>Intratekālās infūzijas sistēmas implantācija spasticitātes ārstēšanai</t>
  </si>
  <si>
    <t>PP_08</t>
  </si>
  <si>
    <t>Superselektīvās vienas artērijas angiogrāfijas (bronhiālo, lumbālo, liesas, vairogdziedzera un citas), lietojot mikrokatetru</t>
  </si>
  <si>
    <t>Selektīva vienas artērijas angiogrāfija</t>
  </si>
  <si>
    <t>Perkutāna transhepatiska žultsvadu drenāža (ar vienreizlietojamo žults un aizkuņģa dziedzera drenāžas komplektu)</t>
  </si>
  <si>
    <t>Perkutāna transhepatiska žultsvadu dilatācija</t>
  </si>
  <si>
    <t>Piemaksa par embolizācijas spirāles perifēriem asinsvadiem (par vienu spirāli) lietošanu</t>
  </si>
  <si>
    <t>Piemaksa par perifērā vai bilārā stenta protēzes lietošanu</t>
  </si>
  <si>
    <t>PP_09</t>
  </si>
  <si>
    <t>Angiogrāfijas, žultsvadu drenāžas/dilatācijas, stenta protēzes tarifu pārrēķins</t>
  </si>
  <si>
    <t>PP_14</t>
  </si>
  <si>
    <t>PP_15</t>
  </si>
  <si>
    <t>Piemaksa par bipolārās koagulācijas pincetes lietošanu neiroķirurģijas operācijām</t>
  </si>
  <si>
    <t>Jauns pakalpojums neiroķirurģijā_Bipolārā pincete</t>
  </si>
  <si>
    <t>Jauns pakalpojums neiroķirurģijā_Ommaya rezervuārs</t>
  </si>
  <si>
    <t>Piemaksa manipulācijai 24017 par Ommaya rezervuāra lietošanu</t>
  </si>
  <si>
    <t>PP_16</t>
  </si>
  <si>
    <t>PP_20</t>
  </si>
  <si>
    <t>NIPT tests</t>
  </si>
  <si>
    <t>PP_21</t>
  </si>
  <si>
    <t>PP_22</t>
  </si>
  <si>
    <t>Aksesuāri un kopšanas piederumi pacientiem pēc laringektomijas</t>
  </si>
  <si>
    <t>Piemaksa par jauktas (enterālas un  parenterālas) barošanas maisījumu par vienu diennakti. Nenorādīt kopā ar manipulācijām 04198 un 04199.</t>
  </si>
  <si>
    <t>Jaukta parenterāla barošana</t>
  </si>
  <si>
    <t>Jauni tarifi dzirdi uzlabojošām ierīcēm BAHA</t>
  </si>
  <si>
    <t>PP_23</t>
  </si>
  <si>
    <t>Kaula vadīšanas dzirdi uzlabojošas iekārtas (BAHA) ar savienojuma stīpu vai elastīgu lentu izsniegšana ar dokumentācijas noformēšanu, lietošanas pamācību pacientam un pavadošai personai (pirmreizēja izsniegšana)</t>
  </si>
  <si>
    <t>Kaula vadīšanas dzirdi uzlabojošas iekārtas (BAHA) ar savienojuma stīpu vai elastīgu lentu izsniegšana ar dokumentācijas noformēšanu, lietošanas pamācību pacientam un pavadošai personai (maiņa)</t>
  </si>
  <si>
    <t>PP_28</t>
  </si>
  <si>
    <t>PP_29</t>
  </si>
  <si>
    <t>Nieru artēriju denervācija</t>
  </si>
  <si>
    <t>Nieru artērijas denervācija pacientiem ar rezistentu arteriālo hipertensiju</t>
  </si>
  <si>
    <t>Piemaksa par renālās denervācijas daudzsegmentu neokluzīvu spirālveida katetru pacientiem ar rezistentu arteriālo hipertensiju</t>
  </si>
  <si>
    <t>Hroniska hemodialīze (iekļautas pacientam nepieciešamās materiālu un medikamentu izmaksas)</t>
  </si>
  <si>
    <t>Akūta hemodialīze (iekļautas pacientam nepieciešamās materiālu un medikamentu izmaksas)</t>
  </si>
  <si>
    <t>Hemodialīzes tarifu pārrēķins</t>
  </si>
  <si>
    <t>PP_30</t>
  </si>
  <si>
    <t>Antivielas pret šūnu antigēniem ar diferenciāciju (23 Ag panelis)</t>
  </si>
  <si>
    <t>Humorālās imunitātes aktivitātes noteikšana (IgG4) nefelometriski</t>
  </si>
  <si>
    <t>Antivielas autoimūno miopātiju diagnostikai (16 antigēnu panelis) IgG</t>
  </si>
  <si>
    <t>Laboratoriskie izmeklējumi</t>
  </si>
  <si>
    <t>Laboratoriskais izmeklējumi  reimatoloģijā</t>
  </si>
  <si>
    <t>T-limfoblastu leikozes fenotipēšana un MRD (minimal residual disease) noteikšana (citofluorimetrija)</t>
  </si>
  <si>
    <t>B-limfoblastu leikozes fenotipēšana un MRD (minimal residual disease) noteikšana. (citofluorimetrija)</t>
  </si>
  <si>
    <t>PP_32</t>
  </si>
  <si>
    <t>Leikozes fenotipēšana</t>
  </si>
  <si>
    <t>Mutāciju noteikšana CALR ar reālā laika polimerāzes ķēdes reakciju</t>
  </si>
  <si>
    <t>Mutāciju noteikšana JAK2 ar reālā laika polimerāzes ķēdes reakciju</t>
  </si>
  <si>
    <t>Mutāciju noteikšana onkoloģijas jomā no audu parauga ar nākamās paaudzes sekvencēšanas (NGS) tehnoloģiju</t>
  </si>
  <si>
    <t>Mutāciju noteikšana CARL un JAK2</t>
  </si>
  <si>
    <t>Mutāciju noteikšana CARL un JAK3</t>
  </si>
  <si>
    <t>Mutāciju noteikšana CARL un JAK4</t>
  </si>
  <si>
    <t>PP_33</t>
  </si>
  <si>
    <t>Hronisku nieru slimības skrīnings</t>
  </si>
  <si>
    <t>Skrīnigs</t>
  </si>
  <si>
    <t>PP_37</t>
  </si>
  <si>
    <t>47400R</t>
  </si>
  <si>
    <t>R Asins parazīti (mikroskopija) (biezais piliens)</t>
  </si>
  <si>
    <t>41241R</t>
  </si>
  <si>
    <t>R IgG klases antivielu pret Tetanus toksīnu noteikšana</t>
  </si>
  <si>
    <t>47118R</t>
  </si>
  <si>
    <t>R IgG klases antivielu pret parvovīrusu B19 noteikšana ar imūnfermentatīvo metodi (ELISA, EIA)</t>
  </si>
  <si>
    <t>47134R</t>
  </si>
  <si>
    <t>R Anti-Trichinella spiralis WB</t>
  </si>
  <si>
    <t>47096R</t>
  </si>
  <si>
    <t>R IgG klases antivielu pret hepatīta E vīrusu (imūnfermentatīvā metode ELISA, EIA)</t>
  </si>
  <si>
    <t>47310R</t>
  </si>
  <si>
    <t>R HBsAg (apstiprinošais tests)</t>
  </si>
  <si>
    <t>47132R</t>
  </si>
  <si>
    <t>R IgM klases antivielas pret Borrelia burgdorferi noteikšana likvorā ar ELISA, EIA</t>
  </si>
  <si>
    <t>47095R</t>
  </si>
  <si>
    <t>R IgM klases antivielu pret hepatīta E vīrusu (imūnfermentatīvā metode ELISA, EIA)</t>
  </si>
  <si>
    <t>Anti-Echinococcus sp.</t>
  </si>
  <si>
    <t>IgG klases specifiskās antivielas pret Toxocara canis (apstiprinošais tests – LIA, SIA, RIBA,WB)</t>
  </si>
  <si>
    <t>HDV Ag</t>
  </si>
  <si>
    <t>Anti-Echinococcus granulosus IgG</t>
  </si>
  <si>
    <t>Vienšūnu cistu un helmintu oliņu izmeklēšana ar bagātināšanas metodi</t>
  </si>
  <si>
    <t>IgA klases antivielu pret Bordetella pertussis noteikšana ar ELISA, EIA</t>
  </si>
  <si>
    <t>IgG klases antivielu pret Bordetella pertussis noteikšana ar ELISA, EIA</t>
  </si>
  <si>
    <t>IgA klases antivielu pret Bordetella pertussis noteikšana ar IB</t>
  </si>
  <si>
    <t>IgG klases antivielu pret Bordetella pertussis noteikšana ar IB</t>
  </si>
  <si>
    <t>47051R</t>
  </si>
  <si>
    <t>R IgG klases antivielu pret SARS-CoV-2 (COVID-19)  kvantitatīva noteikšana ar imūnfermentatīvo metodi (ELISA, CMIA, ECLIA, CLIA)</t>
  </si>
  <si>
    <t>47318R</t>
  </si>
  <si>
    <t>R Anti-Rubella (masaliņas) vai Anti Rubeola (masalas) IgM</t>
  </si>
  <si>
    <t>Hronsiku nieru slimību skrīnings</t>
  </si>
  <si>
    <t>Imūnķīmija</t>
  </si>
  <si>
    <t>Imūnķīmijas testēšana</t>
  </si>
  <si>
    <t>44155R</t>
  </si>
  <si>
    <t>R Neisseria gonorrhoeae kultūras jutības noteikšana pret antibakteriālajām vielām kultūrās ar fenotipiskām metodēm</t>
  </si>
  <si>
    <t>R Mikroorganismu kultūras jutības noteikšana pret antibakteriālajām vielām ar fenotipiskām metodēm</t>
  </si>
  <si>
    <t>44111R</t>
  </si>
  <si>
    <t>R Antibakteriālās jutības noteikšana ar mikroatšķaidījuma metodi buljonā</t>
  </si>
  <si>
    <t>44078R</t>
  </si>
  <si>
    <t>PP_38</t>
  </si>
  <si>
    <t>Antibakteriālās jutības testēšanas finansējums</t>
  </si>
  <si>
    <t>47456R</t>
  </si>
  <si>
    <t>R IgG klases antivielu pret hepatīta A vīrusu noteikšana ar EIA metodi (anti-HAV IgG)</t>
  </si>
  <si>
    <t>47455R</t>
  </si>
  <si>
    <t>R M. tuberculosis kompleksa DNS un ar plašu medikamentu rezistenci (XDR) saistītu mutāciju noteikšana ar reālā laika polimerāzes ķēdes reakciju</t>
  </si>
  <si>
    <t>47451R</t>
  </si>
  <si>
    <t>R IgM klases antivielas pret dzeltenā drudža vīrusu noteikšana ar IF</t>
  </si>
  <si>
    <t>47452R</t>
  </si>
  <si>
    <t>R IgG klases antivielas pret dzeltenā drudža vīrusu noteikšana ar IF</t>
  </si>
  <si>
    <t>47453R</t>
  </si>
  <si>
    <t>R IgM klases antivielas čikunguņjas drudža vīrusu (imūnfermentatīva metode ELISA, EIA)</t>
  </si>
  <si>
    <t>47454R</t>
  </si>
  <si>
    <t>R IgG klases antivielas čikunguņjas drudža vīrusu (imūnfermentatīva metode ELISA, EIA)</t>
  </si>
  <si>
    <t>44160R</t>
  </si>
  <si>
    <t>R Uzsējums uz Aspergillus spp.</t>
  </si>
  <si>
    <t>R Uzsējums uz legionellozi</t>
  </si>
  <si>
    <t>44161R</t>
  </si>
  <si>
    <t>R Uzsējums uz Vibrio cholerae</t>
  </si>
  <si>
    <t>44162R</t>
  </si>
  <si>
    <t>R Mikroorganismu kultūras jutības noteikšana pret antibakteriālajām vielām ar imunhromatogrāfijas metodi</t>
  </si>
  <si>
    <t>40193</t>
  </si>
  <si>
    <t>Acidorezistento baktēriju mikroskopija tiešā iztriepē</t>
  </si>
  <si>
    <t>41294</t>
  </si>
  <si>
    <t>Cilvēka metapneimovīrusa antigēna (hMPV Ag) noteikšana ar imūnfluorescences metodi (IF)</t>
  </si>
  <si>
    <t>44046</t>
  </si>
  <si>
    <t>Uzsējums uz Corynebacterium diphtheriae</t>
  </si>
  <si>
    <t>44127</t>
  </si>
  <si>
    <t>Izmeklējamā materiāla apstrāde, uzsēšana un izaugušo koloniju mikroskopija uz Mycobacteria ģints mikroorganismiem (bez barotnes pagatavošanas)</t>
  </si>
  <si>
    <t>44140R</t>
  </si>
  <si>
    <t>R Masalu/masaliņu vīrusu izolēšana audu kultūrā</t>
  </si>
  <si>
    <t>45018R</t>
  </si>
  <si>
    <t>R Mycobacterium tuberculosis kompleksa noteikšana ar laterālās plūsmas imūnhromatogrāfijas testu</t>
  </si>
  <si>
    <t>45019R</t>
  </si>
  <si>
    <t>R Mycobacterium tuberculosis DNS un ar rezistenci saistīto mutāciju noteikšana 1. rindas medikamentiem (LPA tests)</t>
  </si>
  <si>
    <t>45020R</t>
  </si>
  <si>
    <t>R Mycobacterium tuberculosis DNS un ar rezistenci saistīto mutāciju noteikšana 2. rindas medikamentiem (LPA tests)</t>
  </si>
  <si>
    <t>45021R</t>
  </si>
  <si>
    <t>R Ar rezistenci saistīto mutāciju noteikšana netuberkulozām mikobaktērijām (LPA tests)</t>
  </si>
  <si>
    <t>45022R</t>
  </si>
  <si>
    <t>R Mycobacterium tuberculosis kompleksa mikroorganismu noteikšana līdz sugai (LPA tests)</t>
  </si>
  <si>
    <t>45023R</t>
  </si>
  <si>
    <t>R Mycobacterium ģints mikroorganismu noteikšana līdz sugai (LPA tests)</t>
  </si>
  <si>
    <t>47003</t>
  </si>
  <si>
    <t>Imūnfermentatīvā analīze rotavīrusu specifisko antigēnu noteikšanai fēcēs</t>
  </si>
  <si>
    <t>47007</t>
  </si>
  <si>
    <t>Elpošanas ceļu vīrusu (gripa A, B, adenovīruss, paragripa I, II, III, IV, RSV) izolēšana un tipēšana audu kultūrās ar pozitīvu rezultātu</t>
  </si>
  <si>
    <t>47016R</t>
  </si>
  <si>
    <t>R Herpes vīrusu specifisko antigēnu noteikšana audu kultūrā</t>
  </si>
  <si>
    <t>47030R</t>
  </si>
  <si>
    <t>R Enterovīrusu, tai skaitā poliovīrusu, izolēšana un tipēšana audu kultūrās ar pozitīvu rezultātu</t>
  </si>
  <si>
    <t>47031R</t>
  </si>
  <si>
    <t>R Antivielu pret polivīrusu un citu enterovīrusu noteikšana ar neitralizācijas metodi</t>
  </si>
  <si>
    <t>47032R</t>
  </si>
  <si>
    <t>R Enterovīrusu, tai skaitā polivīrusu, izolēšana un tipēšana audu kultūrās ar negatīvu rezultātu</t>
  </si>
  <si>
    <t>47092R</t>
  </si>
  <si>
    <t>R Astrovīrusa antigēns (imūnfermentatīvā metode ELISA, EIA)</t>
  </si>
  <si>
    <t>47106R</t>
  </si>
  <si>
    <t>R IgA antivielas pret Echo vīrusiem noteikšana ar ELISA</t>
  </si>
  <si>
    <t>47107R</t>
  </si>
  <si>
    <t>R IgM antivielas pret Echo vīrusiem noteikšana ar ELISA</t>
  </si>
  <si>
    <t xml:space="preserve">47108R </t>
  </si>
  <si>
    <t>R IgA antivielas pret Koksaki vīrusiem noteikšana ar ELISA</t>
  </si>
  <si>
    <t>47109R</t>
  </si>
  <si>
    <t>R IgM antivielas pret Koksaki vīrusiem noteikšana ar ELISA</t>
  </si>
  <si>
    <t>47139R</t>
  </si>
  <si>
    <t>R Norovīrusu antigēns (imūnfermentatīvā metode ELISA, EIA)</t>
  </si>
  <si>
    <t>47144R</t>
  </si>
  <si>
    <t>R IgA klases antivielu pret Bordetella parapertussis noteikšana ar ELISA metodi</t>
  </si>
  <si>
    <t>47249R</t>
  </si>
  <si>
    <t>R IgM klases antivielas pret Francisella tularensis (ELISA)</t>
  </si>
  <si>
    <t>47250R</t>
  </si>
  <si>
    <t>R IgG klases antivielas pret Francisella tularensis (ELISA)</t>
  </si>
  <si>
    <t>47251R</t>
  </si>
  <si>
    <t>R IgG klases antivielu pret Bordetella parapertussis noteikšana ar ELISA metodi</t>
  </si>
  <si>
    <t>47281R</t>
  </si>
  <si>
    <t>R IgM klases antivielas pret Chlamydia psitaci noteikšana ar IF</t>
  </si>
  <si>
    <t>47282R</t>
  </si>
  <si>
    <t>R IgG klases antivielas pret Chlamydia psitaci noteikšana ar IF</t>
  </si>
  <si>
    <t>47283R</t>
  </si>
  <si>
    <t>R IgM klases antivielas pret Rickettsia typhi noteikšana ar IF</t>
  </si>
  <si>
    <t>47284R</t>
  </si>
  <si>
    <t>R IgG klases antivielas pret Rickettsia typhi noteikšana ar IF</t>
  </si>
  <si>
    <t>47428R</t>
  </si>
  <si>
    <t xml:space="preserve">R Adenovīrusa noteikšana ar PĶR reālajā laikā </t>
  </si>
  <si>
    <t>44163R</t>
  </si>
  <si>
    <t>R Asins kultūras identifikācija un antibakteriālā jutīguma noteikšana ar Multiplex PĶR reālajā laikā (ātrais tests)</t>
  </si>
  <si>
    <t>47429R</t>
  </si>
  <si>
    <t>R Cilvēka poliomavīrusa (BK) noteikšana ar PĶR reālajā laikā</t>
  </si>
  <si>
    <t>47430R</t>
  </si>
  <si>
    <t xml:space="preserve">R Cilvēka poliomavīrusa un cilvēka poliomavīrusa 2  (BK/JC)  noteikšana ar PĶR reālajā laikā </t>
  </si>
  <si>
    <t>47431R</t>
  </si>
  <si>
    <t xml:space="preserve">R Cilvēka poliomavīrusa 2 (JC) noteikšana ar  PĶR reālajā laikā </t>
  </si>
  <si>
    <t>47439R</t>
  </si>
  <si>
    <t>R Epšteina - Barra vīrusa DNS kvalitatīva un kvantitatīva noteikšana ar PĶR reālajā laikā</t>
  </si>
  <si>
    <t>47438R</t>
  </si>
  <si>
    <t>R Ērču pārnēsājamo patogēnu (A. Borrelia burgdorferi sensu lato komplekss, C. Babesia spp., D. Anaplasmataceae, E. Bartonella spp., F. Rickettsia spp.,G. Coxiella burnetii H. TBEV)  noteikšana klīniskajos paraugos ar multiplex PĶR reālajā laikā</t>
  </si>
  <si>
    <t>47434R</t>
  </si>
  <si>
    <t>R Kuņģa-zarnu trakta patogēnu detekcija un diferencēšana klīniskajos paraugos ar multiplex PĶR reālajā laikā testu (ātrais tests)</t>
  </si>
  <si>
    <t>47445R</t>
  </si>
  <si>
    <t>R Hepatīta B vīrusa DNS kvantitatīva noteikšana ar PĶR reālajā laikā (ātrais tests)</t>
  </si>
  <si>
    <t>47446R</t>
  </si>
  <si>
    <t>R Hepatīta C vīrusa DNS kvantitatīva noteikšana ar PĶR reālajā laikā (ātrais tests)</t>
  </si>
  <si>
    <t>47441R</t>
  </si>
  <si>
    <t>R Cilvēka herpes vīrusa 6.tipa (HHV6) un 7.tipa (HHV7) DNS kvalitatīva un kvanitatīva noteikšana  ar PĶR reālajā laikā</t>
  </si>
  <si>
    <t>47444R</t>
  </si>
  <si>
    <t>R HIV vīrusa RNS kvantitatīva noteikšana ar PĶR reālajā laikā (ātrais tests)</t>
  </si>
  <si>
    <t>47440R</t>
  </si>
  <si>
    <t>R Leishmania spp. DNS noteikšana ar PĶR reālajā laikā</t>
  </si>
  <si>
    <t>47447R</t>
  </si>
  <si>
    <t>R Plasmodium spp.  noteikšana ar PĶR reālajā laikā</t>
  </si>
  <si>
    <t>47432R</t>
  </si>
  <si>
    <t>R Rinovīrusu un Enterovīrusu RNS kvalitatīva noteikšana ar multiplex PĶR reālajā laikā</t>
  </si>
  <si>
    <t>47425R</t>
  </si>
  <si>
    <t xml:space="preserve">R SARS- CoV-2, A un B tipu gripas un elpceļu sincitiālā vīrusa RNS kvalitatīvai noteikšanai ar multiplex PĶR reālajā laikā testu </t>
  </si>
  <si>
    <t>47443R</t>
  </si>
  <si>
    <t>R Neisseria gonorrhoeae, Chlamydia trachomatis, Mycoplasma genitalium, Trichomonas vaginalis, Ureaplasma urealyticum, Ureaplasma parvum un/vai Mycoplasma hominis DNS noteikšana ar multiplex PĶR reālajā laikā</t>
  </si>
  <si>
    <t>47436R</t>
  </si>
  <si>
    <t>R Tropheryma whipplei DNS kvalitatīva noteikšana ar PĶR reālajā laikā</t>
  </si>
  <si>
    <t>47448R</t>
  </si>
  <si>
    <t xml:space="preserve">R Tropu drudža ierosinātāju (Zika, Denge, Čikungunja un Rietumnīlas vīrusi) noteikšana ar multiplex PĶR reālajā laikā </t>
  </si>
  <si>
    <t>47426R</t>
  </si>
  <si>
    <t>R SARS-CoV-2, gripas A un gripas B un elpceļu sincitiālā  vīrusa RNS vienlaicīga noteikšana (ātrais tests)</t>
  </si>
  <si>
    <t>47435R</t>
  </si>
  <si>
    <t xml:space="preserve">R Hipervirulento Clostridium difficile un E. coli kuņģa-zarnu trakta infekcijas  izraisītāju  (EAEC[1] ( aggR ), EPEC[2] (eaeA), Escherichia coli O157 (E. coli O157), ETEC[3] (lt/st), Hypervirulent Clostridium difficile (CD hyper), STEC[4] (stx1/2)) DNS noteikšana  ar multiplex PĶR reālajā laikā </t>
  </si>
  <si>
    <t>47437R</t>
  </si>
  <si>
    <t>R Centrālās nervu sistēmas infekciju izraisītāju noteikšana klīniskajos paraugos ar multiplex PĶR reālajā laikā testu (ātrais tests)</t>
  </si>
  <si>
    <t>47433R</t>
  </si>
  <si>
    <t>R Enterovīrusu RNS kvalitatīva noteikšana ar PĶR reālajā laikā (ātrais tests)</t>
  </si>
  <si>
    <t>47442R</t>
  </si>
  <si>
    <t>R Cilvēka herpes vīrusa 8.tipa (HHV-8) DNS kvalitatīva un kvanitatīva noteikšana ar PĶR reālajā laikā</t>
  </si>
  <si>
    <t>Gaisa bakterioloģiskā izmeklēšana ar sedimentācijas metodi</t>
  </si>
  <si>
    <t>Gaisa bakterioloģiskā izmeklēšana ar volumetrisko metodi</t>
  </si>
  <si>
    <t>Mikroorganismu identifikācija vides paraugos</t>
  </si>
  <si>
    <t>Virsmas nomazgājumu bakterioloģiskā izmeklēšana ar kontaktplates metodi ar vienu plati</t>
  </si>
  <si>
    <t>44014R</t>
  </si>
  <si>
    <t>Clostridium difficille DNS noteikšana ar PĶR reālajā laikā</t>
  </si>
  <si>
    <t>41271R</t>
  </si>
  <si>
    <t>R Cryptococcus neoformans DNS noteikšana ar RT-PCR</t>
  </si>
  <si>
    <t>47000R</t>
  </si>
  <si>
    <t>R Ebola vīrusu RNS noteikšana ar RT PCR</t>
  </si>
  <si>
    <t>47012R</t>
  </si>
  <si>
    <t>R TBE vīrusa RNS, Borrelia burgdorferi sl DNS, Anaplasma phagocytophilum DNS, Ehrlichia chaffeensis/Ehrlichia muris DNS noteikšana klīniskajā materiālā vai ērcēs ar multiplex polimerāzes ķēdes reakciju reālajā laikā (PĶR-RL)</t>
  </si>
  <si>
    <t>47033 R</t>
  </si>
  <si>
    <t>R Norovīrusu, rotavīrusu, adenovīrusu, astrovīrusu, sapovīrusu DNS noteikšana ar multiplex RT-PCR</t>
  </si>
  <si>
    <t>47160R</t>
  </si>
  <si>
    <t>R Toxoplasma gondii DNS noteikšana ar RT-PCR</t>
  </si>
  <si>
    <t>47195R</t>
  </si>
  <si>
    <t>R B tipa gripas vīrusu līnijas noteikšana ar PCR</t>
  </si>
  <si>
    <t>47214R</t>
  </si>
  <si>
    <t>R C. diphtheriae DNS noteikšana ar PCR (toksīna produkcijas regulējošā gēna (dtxR) un toksīna gēna (tox) noteikšana)</t>
  </si>
  <si>
    <t>47223R</t>
  </si>
  <si>
    <t>R A gripas vīrusu subtipi (RT-PCR)</t>
  </si>
  <si>
    <t>47228R</t>
  </si>
  <si>
    <t>R Bordetella pertussis DNS, Bordetella parapertussis DNS, Bordetella bronchiseptica DNS  noteikšana ar RT-PCR</t>
  </si>
  <si>
    <t>47252R</t>
  </si>
  <si>
    <t>R Bakteriālo diareju izraisītāju (Vibrio spp., Clostridium difficile toxon B, Salmonella spp., Shigella spp., Campylobacter spp.) DNSnoteikšana ar Multiplex PCR</t>
  </si>
  <si>
    <t>47255R</t>
  </si>
  <si>
    <t>R vanA/vanB rezistences gēnu noteikšana ar RT PCR</t>
  </si>
  <si>
    <t>47261R</t>
  </si>
  <si>
    <t>Karbapenemāzes gēnu noteikšana ar RT-PCR</t>
  </si>
  <si>
    <t>47263R</t>
  </si>
  <si>
    <t>R Multiplex PĶR 16 īpaši bīstamo patogēnu (Bacillus anthracis, Brucella melitensis, Burkholderia, Clostridium botulinum, Coxiella burnetii, Ebola vīruss (Zaira), EEE vīruss, Franciscella tularensis, Marburga vīruss, Ricinus communis, Richettsia prowazekii, Variola vīruss, WEE vīruss, Yersinia pestis, Ortoksu vīruss) detekcijai un diferencēšanai vides paraugos</t>
  </si>
  <si>
    <t>47265R</t>
  </si>
  <si>
    <t>R Zarnu parazītu (Giardia lamblia, Entamoeba histolytica, Cryptosporidium parvum/ hominis) noteikšana ar RT PCR</t>
  </si>
  <si>
    <t>47266R</t>
  </si>
  <si>
    <t>R Polimerāzes ķēdes reakcija reālajā laikā patogēno  Escherichia coli DNS kvalitatīvai noteikšanai: Enterohemorāģiskā E.coli (EHEC vai VTEC) , Enteroinvazīvā E.coli (EIEC), Enteropatogēnā E.coli (EPEC), Enterotoksigēnā  E.coli (ETEC), Enteroagregatīvā E.coli (EAgEC)</t>
  </si>
  <si>
    <t>PP_40</t>
  </si>
  <si>
    <t>References laboratorijai papildus nepieciešamais finansējums</t>
  </si>
  <si>
    <t>Iesniedzējs</t>
  </si>
  <si>
    <t>Izmaiņu reģistrs</t>
  </si>
  <si>
    <t>Manipulācijas kods</t>
  </si>
  <si>
    <t>Piezīmes</t>
  </si>
  <si>
    <t>Sadaļas nosaukums manipulāciju sarakstā</t>
  </si>
  <si>
    <t>Rīgas Austrumu klīniskā universitātes slimnīca</t>
  </si>
  <si>
    <t>Pārrēķins</t>
  </si>
  <si>
    <t>Bērnu klīniskā universitātes slimnīca</t>
  </si>
  <si>
    <t>Neirogrāfija un kvantitatīvā elektromiogrāfija ar adatu elektrodiem un datorizētu datu apstrādi</t>
  </si>
  <si>
    <t>Imunoloģija - Šūnu imunoloģija</t>
  </si>
  <si>
    <t>07023</t>
  </si>
  <si>
    <t>Elpceļu nespecifiskās reaktivitātes noteikšana ar metaholīna inhalācijām</t>
  </si>
  <si>
    <t>Laboratorijas izmeklējumi</t>
  </si>
  <si>
    <t>Duāla intrapleirāla fibrinolīze</t>
  </si>
  <si>
    <t>Torakālā ķirurģija</t>
  </si>
  <si>
    <t>Paula Stradiņa klīniskā universitātes slimnīca</t>
  </si>
  <si>
    <t xml:space="preserve">Dzirdes izmeklēšana brīvajā sakņu laukā bērniem līdz 18 g.v. </t>
  </si>
  <si>
    <t>60420</t>
  </si>
  <si>
    <t>Bērnu kompleksa izmeklēšana (divu speciālistu konsultācijas un vizuālās diagnostikas izmeklējumi vai vismaz trīs vizuālās diagnostikas izmeklējumi) dienas stacionārā ar reimatoloģisko un nefroloģisko slimību diagnozēm valsts sabiedrībā ar ierobežotu atbildību "Bērnu klīniskā universitātes slimnīca"</t>
  </si>
  <si>
    <t>Neonatoloģija un pediatrija</t>
  </si>
  <si>
    <t>Latvijas Lauku ģimenes ārstu asociācija</t>
  </si>
  <si>
    <t>Troponīna ekspressdiagnostika</t>
  </si>
  <si>
    <t>Citas specifiskas analīzes</t>
  </si>
  <si>
    <t>Latvijas Jauno Ārstu Asociācija</t>
  </si>
  <si>
    <t>Dzemdniecība -Ginekoloģija</t>
  </si>
  <si>
    <t>Laboratorijas izmeklējumi: koaguloģija</t>
  </si>
  <si>
    <t>Latvijas cilvēka reprodukcijas biedrība</t>
  </si>
  <si>
    <t>Humorālās imunitātes aktivitātes noteikšana
 (IgG4) nefelometriski</t>
  </si>
  <si>
    <t>24107</t>
  </si>
  <si>
    <t xml:space="preserve"> Ekstrakraniālu veidojumu operācijas</t>
  </si>
  <si>
    <t>Intravitreāla injekcija ar Faricimabum</t>
  </si>
  <si>
    <t>50235</t>
  </si>
  <si>
    <t>Dinamiskā nieru scintigrāfija</t>
  </si>
  <si>
    <t>50239</t>
  </si>
  <si>
    <t>Visa skeleta scintigrāfiska izmeklēšana</t>
  </si>
  <si>
    <t>50242</t>
  </si>
  <si>
    <t>Vairogdziedzera statiskā scintigrāfija</t>
  </si>
  <si>
    <t>50243</t>
  </si>
  <si>
    <t>Vairogdziedzera blakusķermenīšu scintigrāfiskā izmeklēšana</t>
  </si>
  <si>
    <t>FLT3 ģenētiskā varianta noteikšana</t>
  </si>
  <si>
    <t>Uzsākta izskatīšana</t>
  </si>
  <si>
    <t>Mākslīgā intelekta programmatūras izmantošana skrīninga mamogrāfijas apraksta veikšanai.</t>
  </si>
  <si>
    <t>Citoloģija</t>
  </si>
  <si>
    <t>42016</t>
  </si>
  <si>
    <t>Veidojumu un orgānu punktātu citoloģiskā izmeklēšana (trīs preparāti)</t>
  </si>
  <si>
    <t>Viena gēna punktveida un kopiju skaita variantu noteikšana, izmantojot NGS metodi ar bioformātisko analīzi un klīnisko datu interpretāciju</t>
  </si>
  <si>
    <t>Vecmātes konsultācija pacientiem ar kaunuma lūpu saaugumu jeb sinehijām (SSK10: Q52.5) un ārējo dzimumorgānu iekaisumu jeb vulvītu (SSK10: N76)</t>
  </si>
  <si>
    <t>Latvijas Radiologu asociācija</t>
  </si>
  <si>
    <t>50553</t>
  </si>
  <si>
    <t>Piemaksa par kontrastvielu Iopamidolum 300 (200 ml)</t>
  </si>
  <si>
    <t>50554</t>
  </si>
  <si>
    <t>Piemaksa par kontrastvielu Iopamidolum 370 (200 ml)</t>
  </si>
  <si>
    <t>Taukskābju oksidācijas traucējumu un organisko acidūriju jaundzimušo skrīnings no sausa asins piliena</t>
  </si>
  <si>
    <t>Vitamīns D</t>
  </si>
  <si>
    <t>41124</t>
  </si>
  <si>
    <t>Feritīns</t>
  </si>
  <si>
    <t>Reimotesti, akūtās fāzes olbaltumvielas</t>
  </si>
  <si>
    <t>40042</t>
  </si>
  <si>
    <t>Pilna asins aina (klīniskā asins aina, leikocītu formula, EGĀ)</t>
  </si>
  <si>
    <t>Laboratorijas izmeklējumi: hematoloģija</t>
  </si>
  <si>
    <t>40043</t>
  </si>
  <si>
    <t>Nepilna asins aina (hemoglobīns, eritrocīti, leikocīti, trombocīti, hematokrīts). Papildus nenorādīt manipulāciju 40010</t>
  </si>
  <si>
    <t>41095</t>
  </si>
  <si>
    <t>Glikoze asinīs</t>
  </si>
  <si>
    <t>Glikozes regulācija</t>
  </si>
  <si>
    <t>41142</t>
  </si>
  <si>
    <t>Tireotropais hormons TSH</t>
  </si>
  <si>
    <t>Vairogdziedzera hormoni</t>
  </si>
  <si>
    <t>41127</t>
  </si>
  <si>
    <t>CRO (C reaktīvais olbaltums)</t>
  </si>
  <si>
    <t>41052</t>
  </si>
  <si>
    <t>Bilirubīns</t>
  </si>
  <si>
    <t>Lipīdi</t>
  </si>
  <si>
    <t>41046</t>
  </si>
  <si>
    <t>Triglicerīdi</t>
  </si>
  <si>
    <t>41058</t>
  </si>
  <si>
    <t>ZBL holesterīna līmenis asinīs – koncentrācija, mazāka par 2,0 mmol/L</t>
  </si>
  <si>
    <t>41059</t>
  </si>
  <si>
    <t>ZBL holesterīna līmenis asinīs – koncentrācija no 2,0 mmol/L līdz 2,5 mmol/L</t>
  </si>
  <si>
    <t>41060</t>
  </si>
  <si>
    <t>ZBL holesterīna līmenis asinīs – koncentrācija, lielāka par 2,5 mmol/L</t>
  </si>
  <si>
    <t>41005</t>
  </si>
  <si>
    <t>Urīnskābe</t>
  </si>
  <si>
    <t>Klīniskā ķīmija. Olbaltumvielu maiņa</t>
  </si>
  <si>
    <t>41004</t>
  </si>
  <si>
    <t>Urīnviela</t>
  </si>
  <si>
    <t>41047</t>
  </si>
  <si>
    <t>ABL – holesterīns (tiešā metode)</t>
  </si>
  <si>
    <t>41057</t>
  </si>
  <si>
    <t>Kopējais holesterīna līmenis asinīs - koncentrācija, lielāka par 5 mmol/L</t>
  </si>
  <si>
    <t>40086</t>
  </si>
  <si>
    <t>Protrombīns, protrombīna komplekss un INR</t>
  </si>
  <si>
    <t>40087</t>
  </si>
  <si>
    <t>Aktivētais parciālais tromboplastīna laiks (APTL)</t>
  </si>
  <si>
    <t>40123</t>
  </si>
  <si>
    <t>D-dimēri (kvantitatīvi)</t>
  </si>
  <si>
    <t>41001</t>
  </si>
  <si>
    <t>Kopējais olbaltums</t>
  </si>
  <si>
    <t>41128</t>
  </si>
  <si>
    <t>Reimatoīdais faktors (kvantitatīvi)</t>
  </si>
  <si>
    <t>46143</t>
  </si>
  <si>
    <t>PSA – prostatas specifiskais antigēns. Izmeklējuma rezultāts - norma</t>
  </si>
  <si>
    <t>Tumoru marķieru noteikšana</t>
  </si>
  <si>
    <t>41071</t>
  </si>
  <si>
    <t>Dzelzs</t>
  </si>
  <si>
    <t>Elektrolīti, skābju–bāzu līdzsvars, neorganiskie elementi</t>
  </si>
  <si>
    <t>41200</t>
  </si>
  <si>
    <t>Vitamīns B 12</t>
  </si>
  <si>
    <t>41026</t>
  </si>
  <si>
    <t>Laktātdehidrogenāze</t>
  </si>
  <si>
    <t>Fermenti</t>
  </si>
  <si>
    <t>41103</t>
  </si>
  <si>
    <t>Glikohemoglobīns. Izmeklējuma rezultāts – HbA1C līmenis 6,4 % un zemāks</t>
  </si>
  <si>
    <t>41309</t>
  </si>
  <si>
    <t>Anti-HCV</t>
  </si>
  <si>
    <t>41027</t>
  </si>
  <si>
    <t>Lipāze</t>
  </si>
  <si>
    <t>41069</t>
  </si>
  <si>
    <t>Fosfors</t>
  </si>
  <si>
    <t>LUC Medical</t>
  </si>
  <si>
    <t>19016</t>
  </si>
  <si>
    <t>Urīnpūšļa katetrizācija ar vienreizlietojamā katetra vērtību</t>
  </si>
  <si>
    <t>Adenomas transuretrālā rezekcija, incīzija vai urīnpūšļa kakla rezekcija</t>
  </si>
  <si>
    <t>19059</t>
  </si>
  <si>
    <t>Cistoskopija, ieskaitot uretroskopiju.  Nenorādīt kopā ar manipulāciju 19161</t>
  </si>
  <si>
    <t>19065</t>
  </si>
  <si>
    <t>Urīnvada pastāvīgas šinas ielikšana vai nomaiņa</t>
  </si>
  <si>
    <t>19066</t>
  </si>
  <si>
    <t>Urofloumetrija – urīna izdalīšanās mērīšana, ieskaitot reģistrāciju</t>
  </si>
  <si>
    <t>19069</t>
  </si>
  <si>
    <t>Urīnpūšļa akmeņu skaldīšana un izņemšana</t>
  </si>
  <si>
    <t>19075</t>
  </si>
  <si>
    <t>Operatīva iejaukšanās urīnpūslī, transuretrāla lielu svešķermeņu un/vai lielu audzēju izņemšana un stenta izņemšana</t>
  </si>
  <si>
    <t>19161</t>
  </si>
  <si>
    <t>Fleksibla apakšējo urīnceļu uroendoskopija.  Nenorādīt kopā ar manipulāciju 19059</t>
  </si>
  <si>
    <t>Fibroureterorenoskopija (ar stenta vērtību). Nenorādīt kopā ar manipulācijām  19173, 19174, 19175, Jauns 2 un Jauns 3</t>
  </si>
  <si>
    <t>Fleksibla ureterorenoskopija ar cilpas litoekstrakciju (ar stenta un  cilpas vērtību). Nenorādīt kopā ar manipulācijām  19173, 19174, 19175, Jauns 1 un Jauns 3</t>
  </si>
  <si>
    <t>Fleksibla ureterorenoskopija ar kontakta litotripsiju un litoekstrakciju (ar stenta un  cilpas vērtību). Nenorādīt kopā ar manipulācijām  19173, 19174, 19175, Jauns 1 un Jauns 2</t>
  </si>
  <si>
    <t>Piemaksa par urīnpūšļa akmeņu skaldīšanu un izņemšanu . Norādīt tikai ar manipulāciju Nr.19048</t>
  </si>
  <si>
    <t>Piemaksa par urīnpūšļa biopsiju. Norādīt tikai ar manipulācijm Nr.19059 un 19161</t>
  </si>
  <si>
    <t>Konsīlijs- Hronisko slimību pacientu ar īpašām veselības aprūpes vajadzībām ārstniecības, dinamiskās novērošanas nodošana pieaugušo speciālistiem, pacientam sasniedzot 18 gadu vecumu</t>
  </si>
  <si>
    <t>Konsultācija- Hronisko slimību pacientu ar īpašām veselības aprūpes vajadzībām ārstniecības, dinamiskās novērošanas nodošana pieaugušo speciālistiem, pacientam sasniedzot 18 gadu vecumu</t>
  </si>
  <si>
    <t>Nr.p.k.</t>
  </si>
  <si>
    <t>IZSKATĪŠANAS PROCESĀ</t>
  </si>
  <si>
    <t xml:space="preserve">Lai iekļautu jaunu veselības aprūpes pakalpojumu no valsts budžeta līdzekļiem apmaksājamo veselības aprūpes pakalpojumu klāstā vai veiktu esoša veselības aprūpes pakalpojuma tarifa pārrēķinu, ārstniecības iestādei vai ārstniecības personu profesionālajai apvienībai ir jāiesniedz Nacionālajā veselības dienestā iesniegums un aizpildīta iesnieguma pielikuma veidlapa. </t>
  </si>
  <si>
    <t>Skatīt iesnieguma pielikuma veidlapu</t>
  </si>
  <si>
    <t>Šajā darblapā apkopota informācija par jaunajām manipulācijām, kas šobrīd tiek izvērtētas, un spēkā esošām manipulācijām, kuru tarifi/apmaksas nosacījumi tiek pārskatīti.</t>
  </si>
  <si>
    <t>Jaunas un uz tarifa pārrēķinu iesniegtas esošas manipulācijas, kas Dienestā šobrīd tiek vērtētas</t>
  </si>
  <si>
    <t>PP_66</t>
  </si>
  <si>
    <t>Žultsskābju noteikšana asinīs</t>
  </si>
  <si>
    <t>Manipulācijas pašreizējais tarifs 2025.g., euro</t>
  </si>
  <si>
    <t>2027. gadam</t>
  </si>
  <si>
    <t>Latvijas Otolaringologu asociācija</t>
  </si>
  <si>
    <t>Deguna tamponāde no priekšpuses</t>
  </si>
  <si>
    <t>Mugurējā tamponāde</t>
  </si>
  <si>
    <t>Elektrokoagulācijas lietošana otorinolaringoloģijā</t>
  </si>
  <si>
    <t>Abscesa atvēršana deguna starpsienā</t>
  </si>
  <si>
    <t>Submukoza rezekcija deguna starpsienā (apmaksā tikai ambulatori vai dienas stacionārā. Diennakts stacionārā apmaksā, ja pacientam kontrindikāciju dēļ nav iespējams veikt dienas stacionārā)</t>
  </si>
  <si>
    <t>Submukoza rezekcija deguna starpsienā ar deformētu skrimšļaudu rezekciju (apmaksā tikai ambulatori vai dienas stacionārā. Diennakts stacionārā apmaksā, ja pacientam kontrindikāciju dēļ nav iespējams veikt dienas stacionārā)</t>
  </si>
  <si>
    <t>Plastiska operācija deguna šķērssienas perforācijas slēgšanai</t>
  </si>
  <si>
    <t>Skrimšļainās hoānu stenozes vai slēguma novēršana</t>
  </si>
  <si>
    <t>Deguna kaulu operatīva repozīcija vaļēja lūzuma gadījumā</t>
  </si>
  <si>
    <t>Iedzimtas cistas vai fistulas ekscīzija deguna mugurējā daļā</t>
  </si>
  <si>
    <t>Haimora dobuma punkcija, ieskaitot skalošanu un/vai medikamentu ievadīšanu</t>
  </si>
  <si>
    <t>Funkcionāla endonazāla deguna blakusdobumu operācija Messerklingera tehnikā</t>
  </si>
  <si>
    <t>Haimora dobumu vienpusēja radikāla operācija</t>
  </si>
  <si>
    <t>Pieres dobuma trepanācija no ārpuses. Var veikt tikai stacionārā</t>
  </si>
  <si>
    <t>Operatīva pieres vai etmoidālo šūnu atvēršana un iztīrīšana no ārpuses</t>
  </si>
  <si>
    <t>Durtu svešķermeņu izņemšana no mutes dobuma vai rīkles</t>
  </si>
  <si>
    <t>Bioptāta paņemšana no rīkles</t>
  </si>
  <si>
    <t>Tonsilektomija – vienas vai abu aukslēju mandeļu izlobīšana un rezekcija ar kapsulu</t>
  </si>
  <si>
    <t>Konservatīvi neapturamas asiņošanas operatīva ārstēšana pēc tonsilektomijas</t>
  </si>
  <si>
    <t>Peritonsilāra abscesa atvēršana</t>
  </si>
  <si>
    <t>Peritonsilāra abscesa atkārtota atvēršana</t>
  </si>
  <si>
    <t>Retrotonsilāra, retrofaringeāla abscesa atvēršana</t>
  </si>
  <si>
    <t>Adenotomija – palielinātas rīkles mandeles izņemšana</t>
  </si>
  <si>
    <t>Konservatīvi neapturamas asiņošanas operatīva ārstēšana pēc adenotomijas</t>
  </si>
  <si>
    <t>Tiešā mikrolaringoskopija ar mikroskopu un balsta laringoskopu</t>
  </si>
  <si>
    <t>Bioptāta paņemšana no balsenes mikrolaringoskopijas laikā</t>
  </si>
  <si>
    <t>Endolaringeāla mikrolaringoskopiska operācija</t>
  </si>
  <si>
    <t>Endobronhiāla ārstēšana ar elastīgo cauruli, balsenes bužēšana</t>
  </si>
  <si>
    <t>Polipu vai citu jaunveidojumu izņemšana no balsenes</t>
  </si>
  <si>
    <t>Polipu vai citu jaunveidojumu izņemšana no balsenes bērniem līdz septiņu gadu vecumam</t>
  </si>
  <si>
    <t>Polipu vai citu jaunveidojumu mikroķirurģiska izņemšana no balsenes</t>
  </si>
  <si>
    <t>Traheostomas slēgšana</t>
  </si>
  <si>
    <t>Sēra korķu izņemšana, arī abpusēja</t>
  </si>
  <si>
    <t>Nekustīga svešķermeņa izņemšana no dzirdes ejas</t>
  </si>
  <si>
    <t>Operācija ārējā dzirdes ejā – labdabīgu ādas jaunveidojumu izņemšana</t>
  </si>
  <si>
    <t>Viena vai vairāku polipu izņemšana no dzirdes ejas vai bungu dobuma, arī vairākas procedūras (stacionārā)</t>
  </si>
  <si>
    <t>Viena vai vairāku polipu izņemšana no dzirdes ejas vai bungu dobuma</t>
  </si>
  <si>
    <t>Stenozes vai eksostenozes operatīva novēršana dzirdes ejas skrimšļa daļā</t>
  </si>
  <si>
    <t>Bungādiņas incīzija (paracentēze)</t>
  </si>
  <si>
    <t>Miringoplastika no dzirdes kanāla puses</t>
  </si>
  <si>
    <t>Aizmugurējās dzirdes ejas sieniņas plastika, rekonstrukcija</t>
  </si>
  <si>
    <t>Radikāla vidusauss operācija</t>
  </si>
  <si>
    <t>Vidusauss holesteatomas operācija</t>
  </si>
  <si>
    <t>Timpanoplastika</t>
  </si>
  <si>
    <t>Timpanoplastika ar interpozīciju un dzirdes skriemeļu ķēdes izveidošanu, bez protēzes vērtības</t>
  </si>
  <si>
    <t>Kaulā ievietojamā dzirdes aparāta (BAHA) implanta daļas ievietošana bez implanta vērtības</t>
  </si>
  <si>
    <t>Mastoidantrotomija</t>
  </si>
  <si>
    <t>Incīzija ārējā auss ejā abscesa atvēršanai</t>
  </si>
  <si>
    <t>Ārējās auss plastiskās un rekonstruktīvās operācijas</t>
  </si>
  <si>
    <t>Pieauss rajona iedzimtu fistulu ekscīzija</t>
  </si>
  <si>
    <t>Traheostoma, uz laiku vai pastāvīgi</t>
  </si>
  <si>
    <t>Kakla cistu izņemšana</t>
  </si>
  <si>
    <t>Otolaringoloģija</t>
  </si>
  <si>
    <t>Brīvā lauka audiometrija abām ausīm ar diviem tehniskajiem palīglīdzekļiem</t>
  </si>
  <si>
    <t>Brīvā lauka audiometrija bez tehniskā palīglīdzekļa abām ausīm</t>
  </si>
  <si>
    <t>Brīvā lauka audiometrija abām ausīm ar vienu tehnisko palīglīdzekli (otras auss maskēšana)</t>
  </si>
  <si>
    <t>Piemaksa par audu implanta pielietošanu acs ķirurģijā ( vai muskuļaudu un acs saistaudu aizstāšanai)</t>
  </si>
  <si>
    <t xml:space="preserve">Jauna </t>
  </si>
  <si>
    <t>Glaukomas mazinvazīva mikrošunta implantācija zem konjunktīvas un sklēras, izmantojot ķirurģisko pieeju no acs ārpuses un nodršinot acs šķidruma atteci no priekšējās kameras uz subkonjunktivālo filtrācijas spilventiņu, vienai acij</t>
  </si>
  <si>
    <t>PP_68</t>
  </si>
  <si>
    <t>PP_69</t>
  </si>
  <si>
    <t>Jauni tarifi torakālajā ķirurģijā</t>
  </si>
  <si>
    <t>Endoskopiski asistēta perkutāna traheostomija</t>
  </si>
  <si>
    <t>Piemaksa manipulācijām 31185, 31186 par transbronhiālu kriobiopsiju</t>
  </si>
  <si>
    <t>PP_75</t>
  </si>
  <si>
    <t>Mikroķirurģijas tarifu pārrēķini</t>
  </si>
  <si>
    <t>Plastiskā (rekonstruktīvā un plaukstas) ķirurģija, izmantojot optisko palielinājumu</t>
  </si>
  <si>
    <t>Neirolīze mikroķirurģiskā tehnikā</t>
  </si>
  <si>
    <t>Vēnas transplantāta izdalīšana mikroķirurģiskā tehnikā</t>
  </si>
  <si>
    <t>PP_77</t>
  </si>
  <si>
    <t>Jaunas neiroķirurģijas manipulācijas hronisku sāpju ārstēšanai</t>
  </si>
  <si>
    <t>Intratekālās zāļu infūzijas sistēmas implantācija</t>
  </si>
  <si>
    <t>Intratekālās zāļu infūzijas sistēmas eksplantācija</t>
  </si>
  <si>
    <t>Intratekālās zāļu infūzijas sistēmas baklofena pumpja piekļuves komplekta implantēšana</t>
  </si>
  <si>
    <t>Intratekālās zāļu infūzijas sistēmas spinālā segmenta piekļuves komplekta implantēšana</t>
  </si>
  <si>
    <t>Intratekālās zāļu infūzijas sistēmas programmēšana</t>
  </si>
  <si>
    <t>PP_79</t>
  </si>
  <si>
    <t>Mutāciju noteikšana ar PĶR pārrēķins</t>
  </si>
  <si>
    <t>Mutāciju noteikšana operācijas un biopsijas materiālā ar reālā laika polimerāzes ķēdes reakciju (PCR), izmantojot CE-IVD reaģentus</t>
  </si>
  <si>
    <t>PP_50</t>
  </si>
  <si>
    <t>Skrīnings</t>
  </si>
  <si>
    <t>01095</t>
  </si>
  <si>
    <t>Dzemdes kakla materiāla paņemšana šķidruma citoloģijas vai CPV noteikšanai</t>
  </si>
  <si>
    <t>Cilvēka papilomas vīrusu specifiskās DNS noteikšana (pozitīvs)</t>
  </si>
  <si>
    <t>Cilvēka papilomas vīrusu specifiskās DNS noteikšana (negatīvs)</t>
  </si>
  <si>
    <t>Virusoloģija</t>
  </si>
  <si>
    <t>Augsta riska CPV (cilvēka papillomas vīruss) noteikšanas pakalpojumu pieejamības uzlabošanai</t>
  </si>
  <si>
    <t>PP_51</t>
  </si>
  <si>
    <t>Balss protēžu nomaiņas skaita palielināšana un aksesuāru un kopšanas piederumu nepieciešamība pēc laringektomijas</t>
  </si>
  <si>
    <t>Balss protēžu nomaiņa pēc laringektomijas</t>
  </si>
  <si>
    <t>PP_53</t>
  </si>
  <si>
    <t>Interleikīns - 6</t>
  </si>
  <si>
    <t>Izmeklējums Interleikīns-6</t>
  </si>
  <si>
    <t>Asins ņemšana ar slēgtu sistēmu vienā stobriņā</t>
  </si>
  <si>
    <t>Seruma (plazmas) iegūšana</t>
  </si>
  <si>
    <t>Bērniem papildus nepieciešamās manipulācijas pie izmeklējuma Interleikīns-6</t>
  </si>
  <si>
    <t>Bērniem papildus nepieciešamās manipulācijas pie izmeklējuma Interleikīns-7</t>
  </si>
  <si>
    <t>PP_54</t>
  </si>
  <si>
    <t>Jauna manipulācija reto slimību diagnostikai</t>
  </si>
  <si>
    <t>Kapilaroskopija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</si>
</sst>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43" formatCode="_-* #,##0.00_-;\-* #,##0.00_-;_-* &quot;-&quot;??_-;_-@_-"/>
    <numFmt numFmtId="164" formatCode="_-* #,##0_-;\-* #,##0_-;_-* &quot;-&quot;??_-;_-@_-"/>
    <numFmt numFmtId="165" formatCode="_-* #,##0.00\ _€_-;\-* #,##0.00\ _€_-;_-* &quot;-&quot;??\ _€_-;_-@_-"/>
  </numFmts>
  <fonts count="27" x14ac:knownFonts="1">
    <font>
      <sz val="11"/>
      <color theme="1"/>
      <name val="Calibri"/>
      <family val="2"/>
      <charset val="186"/>
      <scheme val="minor"/>
    </font>
    <font>
      <sz val="11"/>
      <color theme="1"/>
      <name val="Calibri"/>
      <family val="2"/>
      <charset val="186"/>
      <scheme val="minor"/>
    </font>
    <font>
      <u/>
      <sz val="11"/>
      <color theme="10"/>
      <name val="Calibri"/>
      <family val="2"/>
      <charset val="186"/>
      <scheme val="minor"/>
    </font>
    <font>
      <sz val="10"/>
      <name val="Arial"/>
      <family val="2"/>
      <charset val="186"/>
    </font>
    <font>
      <sz val="11"/>
      <color theme="1"/>
      <name val="Calibri"/>
      <family val="2"/>
      <scheme val="minor"/>
    </font>
    <font>
      <sz val="10"/>
      <color theme="1"/>
      <name val="Calibri"/>
      <family val="2"/>
      <charset val="186"/>
      <scheme val="minor"/>
    </font>
    <font>
      <b/>
      <sz val="10"/>
      <color theme="1"/>
      <name val="Calibri"/>
      <family val="2"/>
      <charset val="186"/>
      <scheme val="minor"/>
    </font>
    <font>
      <sz val="10"/>
      <name val="Calibri"/>
      <family val="2"/>
      <charset val="186"/>
      <scheme val="minor"/>
    </font>
    <font>
      <sz val="8"/>
      <name val="Calibri"/>
      <family val="2"/>
      <charset val="186"/>
      <scheme val="minor"/>
    </font>
    <font>
      <sz val="11"/>
      <color rgb="FF000000"/>
      <name val="Calibri"/>
      <family val="2"/>
      <charset val="186"/>
    </font>
    <font>
      <sz val="10"/>
      <color theme="1"/>
      <name val="Calibri"/>
      <family val="2"/>
      <charset val="186"/>
    </font>
    <font>
      <sz val="11"/>
      <color rgb="FF000000"/>
      <name val="Calibri"/>
      <family val="2"/>
    </font>
    <font>
      <sz val="11"/>
      <name val="Calibri"/>
      <family val="2"/>
      <charset val="186"/>
      <scheme val="minor"/>
    </font>
    <font>
      <sz val="10"/>
      <color rgb="FFFF0000"/>
      <name val="Calibri"/>
      <family val="2"/>
      <charset val="186"/>
    </font>
    <font>
      <sz val="10"/>
      <name val="Calibri"/>
      <family val="2"/>
      <charset val="186"/>
    </font>
    <font>
      <strike/>
      <sz val="10"/>
      <color theme="1"/>
      <name val="Calibri"/>
      <family val="2"/>
      <charset val="186"/>
    </font>
    <font>
      <b/>
      <sz val="9"/>
      <color theme="1"/>
      <name val="Calibri"/>
      <family val="2"/>
      <charset val="186"/>
      <scheme val="minor"/>
    </font>
    <font>
      <b/>
      <sz val="11"/>
      <color theme="1"/>
      <name val="Calibri"/>
      <family val="2"/>
      <charset val="186"/>
      <scheme val="minor"/>
    </font>
    <font>
      <sz val="11"/>
      <color theme="1"/>
      <name val="Times New Roman"/>
      <family val="1"/>
      <charset val="186"/>
    </font>
    <font>
      <b/>
      <u/>
      <sz val="14"/>
      <color theme="1"/>
      <name val="Calibri"/>
      <family val="2"/>
      <charset val="186"/>
      <scheme val="minor"/>
    </font>
    <font>
      <i/>
      <sz val="12"/>
      <color theme="1"/>
      <name val="Times New Roman"/>
      <family val="1"/>
      <charset val="186"/>
    </font>
    <font>
      <b/>
      <u/>
      <sz val="11"/>
      <color theme="10"/>
      <name val="Calibri"/>
      <family val="2"/>
      <charset val="186"/>
      <scheme val="minor"/>
    </font>
    <font>
      <i/>
      <sz val="11"/>
      <color theme="1"/>
      <name val="Calibri"/>
      <family val="2"/>
      <charset val="186"/>
      <scheme val="minor"/>
    </font>
    <font>
      <b/>
      <i/>
      <sz val="12"/>
      <color theme="1"/>
      <name val="Times New Roman"/>
      <family val="1"/>
      <charset val="186"/>
    </font>
    <font>
      <b/>
      <i/>
      <u/>
      <sz val="12"/>
      <color theme="10"/>
      <name val="Times New Roman"/>
      <family val="1"/>
      <charset val="186"/>
    </font>
    <font>
      <b/>
      <sz val="14"/>
      <color theme="1"/>
      <name val="Calibri"/>
      <family val="2"/>
      <charset val="186"/>
      <scheme val="minor"/>
    </font>
    <font>
      <sz val="9"/>
      <color theme="1"/>
      <name val="Calibri"/>
      <family val="2"/>
      <charset val="186"/>
      <scheme val="minor"/>
    </font>
  </fonts>
  <fills count="6">
    <fill>
      <patternFill patternType="none"/>
    </fill>
    <fill>
      <patternFill patternType="gray125"/>
    </fill>
    <fill>
      <patternFill patternType="solid">
        <fgColor theme="5" tint="0.79998168889431442"/>
        <bgColor indexed="64"/>
      </patternFill>
    </fill>
    <fill>
      <patternFill patternType="solid">
        <fgColor rgb="FFFFC000"/>
        <bgColor indexed="64"/>
      </patternFill>
    </fill>
    <fill>
      <patternFill patternType="solid">
        <fgColor rgb="FFFFFFCC"/>
        <bgColor indexed="64"/>
      </patternFill>
    </fill>
    <fill>
      <patternFill patternType="solid">
        <fgColor theme="0"/>
        <bgColor indexed="64"/>
      </patternFill>
    </fill>
  </fills>
  <borders count="15">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hair">
        <color theme="0" tint="-0.499984740745262"/>
      </left>
      <right style="hair">
        <color theme="0" tint="-0.499984740745262"/>
      </right>
      <top/>
      <bottom style="hair">
        <color theme="0" tint="-0.499984740745262"/>
      </bottom>
      <diagonal/>
    </border>
    <border>
      <left style="hair">
        <color theme="0" tint="-0.499984740745262"/>
      </left>
      <right/>
      <top/>
      <bottom style="hair">
        <color theme="0" tint="-0.499984740745262"/>
      </bottom>
      <diagonal/>
    </border>
  </borders>
  <cellStyleXfs count="18">
    <xf numFmtId="0" fontId="0" fillId="0" borderId="0"/>
    <xf numFmtId="0" fontId="1" fillId="0" borderId="0"/>
    <xf numFmtId="0" fontId="2" fillId="0" borderId="0" applyNumberFormat="0" applyFill="0" applyBorder="0" applyAlignment="0" applyProtection="0"/>
    <xf numFmtId="0" fontId="3" fillId="0" borderId="0"/>
    <xf numFmtId="0" fontId="1" fillId="0" borderId="0"/>
    <xf numFmtId="0" fontId="4" fillId="0" borderId="0"/>
    <xf numFmtId="0" fontId="1" fillId="0" borderId="0"/>
    <xf numFmtId="0" fontId="1" fillId="0" borderId="0"/>
    <xf numFmtId="0" fontId="3" fillId="0" borderId="0"/>
    <xf numFmtId="0" fontId="4" fillId="0" borderId="0"/>
    <xf numFmtId="0" fontId="1" fillId="0" borderId="0"/>
    <xf numFmtId="43" fontId="1" fillId="0" borderId="0" applyFont="0" applyFill="0" applyBorder="0" applyAlignment="0" applyProtection="0"/>
    <xf numFmtId="0" fontId="1" fillId="0" borderId="0"/>
    <xf numFmtId="0" fontId="9" fillId="0" borderId="0"/>
    <xf numFmtId="44" fontId="1" fillId="0" borderId="0" applyFont="0" applyFill="0" applyBorder="0" applyAlignment="0" applyProtection="0"/>
    <xf numFmtId="43" fontId="1" fillId="0" borderId="0" applyFont="0" applyFill="0" applyBorder="0" applyAlignment="0" applyProtection="0"/>
    <xf numFmtId="0" fontId="11" fillId="0" borderId="0" applyBorder="0"/>
    <xf numFmtId="0" fontId="4" fillId="0" borderId="0"/>
  </cellStyleXfs>
  <cellXfs count="131">
    <xf numFmtId="0" fontId="0" fillId="0" borderId="0" xfId="0"/>
    <xf numFmtId="0" fontId="5" fillId="0" borderId="5" xfId="0" applyFont="1" applyBorder="1" applyAlignment="1">
      <alignment horizontal="left"/>
    </xf>
    <xf numFmtId="49" fontId="5" fillId="0" borderId="5" xfId="0" applyNumberFormat="1" applyFont="1" applyBorder="1" applyAlignment="1">
      <alignment wrapText="1"/>
    </xf>
    <xf numFmtId="0" fontId="5" fillId="0" borderId="5" xfId="0" applyFont="1" applyBorder="1" applyAlignment="1">
      <alignment wrapText="1"/>
    </xf>
    <xf numFmtId="0" fontId="5" fillId="0" borderId="0" xfId="0" applyFont="1" applyAlignment="1">
      <alignment horizontal="center"/>
    </xf>
    <xf numFmtId="4" fontId="5" fillId="0" borderId="5" xfId="0" applyNumberFormat="1" applyFont="1" applyBorder="1" applyAlignment="1">
      <alignment horizontal="center"/>
    </xf>
    <xf numFmtId="0" fontId="5" fillId="0" borderId="5" xfId="0" applyFont="1" applyBorder="1" applyAlignment="1">
      <alignment horizontal="left" wrapText="1"/>
    </xf>
    <xf numFmtId="0" fontId="5" fillId="0" borderId="10" xfId="0" applyFont="1" applyBorder="1" applyAlignment="1">
      <alignment horizontal="left"/>
    </xf>
    <xf numFmtId="4" fontId="5" fillId="0" borderId="10" xfId="0" applyNumberFormat="1" applyFont="1" applyBorder="1" applyAlignment="1">
      <alignment horizontal="center"/>
    </xf>
    <xf numFmtId="0" fontId="5" fillId="0" borderId="0" xfId="0" applyFont="1" applyAlignment="1">
      <alignment horizontal="left"/>
    </xf>
    <xf numFmtId="0" fontId="5" fillId="0" borderId="0" xfId="0" applyFont="1" applyAlignment="1">
      <alignment wrapText="1"/>
    </xf>
    <xf numFmtId="4" fontId="5" fillId="0" borderId="0" xfId="0" applyNumberFormat="1" applyFont="1" applyAlignment="1">
      <alignment horizontal="center"/>
    </xf>
    <xf numFmtId="0" fontId="5" fillId="0" borderId="0" xfId="0" applyFont="1"/>
    <xf numFmtId="0" fontId="6" fillId="2" borderId="2" xfId="0" applyFont="1" applyFill="1" applyBorder="1" applyAlignment="1">
      <alignment horizontal="center" wrapText="1"/>
    </xf>
    <xf numFmtId="0" fontId="6" fillId="2" borderId="2" xfId="0" applyFont="1" applyFill="1" applyBorder="1" applyAlignment="1">
      <alignment horizontal="left" wrapText="1"/>
    </xf>
    <xf numFmtId="0" fontId="6" fillId="2" borderId="2" xfId="0" applyFont="1" applyFill="1" applyBorder="1" applyAlignment="1">
      <alignment wrapText="1"/>
    </xf>
    <xf numFmtId="0" fontId="6" fillId="2" borderId="5" xfId="0" applyFont="1" applyFill="1" applyBorder="1" applyAlignment="1">
      <alignment horizontal="center" wrapText="1"/>
    </xf>
    <xf numFmtId="0" fontId="5" fillId="0" borderId="5" xfId="0" applyFont="1" applyBorder="1" applyAlignment="1">
      <alignment horizontal="center"/>
    </xf>
    <xf numFmtId="2" fontId="5" fillId="0" borderId="5" xfId="0" applyNumberFormat="1" applyFont="1" applyBorder="1" applyAlignment="1">
      <alignment horizontal="center"/>
    </xf>
    <xf numFmtId="3" fontId="5" fillId="0" borderId="5" xfId="0" applyNumberFormat="1" applyFont="1" applyBorder="1" applyAlignment="1">
      <alignment horizontal="center"/>
    </xf>
    <xf numFmtId="49" fontId="5" fillId="0" borderId="5" xfId="0" applyNumberFormat="1" applyFont="1" applyBorder="1" applyAlignment="1">
      <alignment horizontal="center"/>
    </xf>
    <xf numFmtId="0" fontId="5" fillId="3" borderId="0" xfId="0" applyFont="1" applyFill="1"/>
    <xf numFmtId="49" fontId="7" fillId="0" borderId="5" xfId="8" applyNumberFormat="1" applyFont="1" applyBorder="1" applyAlignment="1">
      <alignment horizontal="left" wrapText="1"/>
    </xf>
    <xf numFmtId="49" fontId="5" fillId="0" borderId="5" xfId="0" applyNumberFormat="1" applyFont="1" applyBorder="1" applyAlignment="1">
      <alignment horizontal="left" wrapText="1"/>
    </xf>
    <xf numFmtId="0" fontId="5" fillId="0" borderId="10" xfId="0" applyFont="1" applyBorder="1" applyAlignment="1">
      <alignment horizontal="left" wrapText="1"/>
    </xf>
    <xf numFmtId="0" fontId="5" fillId="0" borderId="10" xfId="0" applyFont="1" applyBorder="1" applyAlignment="1">
      <alignment horizontal="center"/>
    </xf>
    <xf numFmtId="49" fontId="5" fillId="0" borderId="10" xfId="0" applyNumberFormat="1" applyFont="1" applyBorder="1" applyAlignment="1">
      <alignment horizontal="center"/>
    </xf>
    <xf numFmtId="0" fontId="5" fillId="0" borderId="5" xfId="0" applyFont="1" applyBorder="1" applyAlignment="1">
      <alignment horizontal="center" wrapText="1"/>
    </xf>
    <xf numFmtId="4" fontId="5" fillId="0" borderId="5" xfId="0" applyNumberFormat="1" applyFont="1" applyBorder="1" applyAlignment="1">
      <alignment horizontal="center" wrapText="1"/>
    </xf>
    <xf numFmtId="0" fontId="5" fillId="0" borderId="0" xfId="0" applyFont="1" applyAlignment="1">
      <alignment horizontal="left" wrapText="1"/>
    </xf>
    <xf numFmtId="4" fontId="7" fillId="0" borderId="5" xfId="9" applyNumberFormat="1" applyFont="1" applyBorder="1" applyAlignment="1">
      <alignment horizontal="center"/>
    </xf>
    <xf numFmtId="3" fontId="5" fillId="0" borderId="5" xfId="0" applyNumberFormat="1" applyFont="1" applyBorder="1" applyAlignment="1">
      <alignment horizontal="center" wrapText="1"/>
    </xf>
    <xf numFmtId="164" fontId="5" fillId="0" borderId="5" xfId="11" applyNumberFormat="1" applyFont="1" applyBorder="1" applyAlignment="1">
      <alignment horizontal="center"/>
    </xf>
    <xf numFmtId="0" fontId="10" fillId="0" borderId="5" xfId="0" applyFont="1" applyBorder="1" applyAlignment="1">
      <alignment horizontal="left" vertical="center" wrapText="1"/>
    </xf>
    <xf numFmtId="2" fontId="5" fillId="0" borderId="5" xfId="0" applyNumberFormat="1" applyFont="1" applyBorder="1" applyAlignment="1">
      <alignment wrapText="1"/>
    </xf>
    <xf numFmtId="165" fontId="12" fillId="0" borderId="5" xfId="0" applyNumberFormat="1" applyFont="1" applyBorder="1"/>
    <xf numFmtId="165" fontId="5" fillId="0" borderId="5" xfId="0" applyNumberFormat="1" applyFont="1" applyBorder="1"/>
    <xf numFmtId="0" fontId="10" fillId="0" borderId="0" xfId="0" applyFont="1" applyAlignment="1">
      <alignment horizontal="left" wrapText="1"/>
    </xf>
    <xf numFmtId="0" fontId="10" fillId="0" borderId="13" xfId="0" applyFont="1" applyBorder="1" applyAlignment="1">
      <alignment horizontal="left" wrapText="1"/>
    </xf>
    <xf numFmtId="0" fontId="10" fillId="0" borderId="0" xfId="0" applyFont="1" applyAlignment="1">
      <alignment horizontal="center"/>
    </xf>
    <xf numFmtId="0" fontId="10" fillId="0" borderId="13" xfId="0" applyFont="1" applyBorder="1"/>
    <xf numFmtId="0" fontId="10" fillId="0" borderId="0" xfId="0" applyFont="1" applyAlignment="1">
      <alignment wrapText="1"/>
    </xf>
    <xf numFmtId="0" fontId="10" fillId="0" borderId="0" xfId="0" applyFont="1"/>
    <xf numFmtId="0" fontId="10" fillId="0" borderId="5" xfId="0" applyFont="1" applyBorder="1" applyAlignment="1">
      <alignment wrapText="1"/>
    </xf>
    <xf numFmtId="0" fontId="10" fillId="0" borderId="5" xfId="0" applyFont="1" applyBorder="1" applyAlignment="1">
      <alignment horizontal="left" wrapText="1"/>
    </xf>
    <xf numFmtId="1" fontId="10" fillId="0" borderId="5" xfId="0" applyNumberFormat="1" applyFont="1" applyBorder="1" applyAlignment="1">
      <alignment horizontal="left" wrapText="1"/>
    </xf>
    <xf numFmtId="0" fontId="10" fillId="0" borderId="5" xfId="0" applyFont="1" applyBorder="1"/>
    <xf numFmtId="1" fontId="10" fillId="0" borderId="5" xfId="0" applyNumberFormat="1" applyFont="1" applyBorder="1" applyAlignment="1">
      <alignment horizontal="center"/>
    </xf>
    <xf numFmtId="1" fontId="15" fillId="0" borderId="5" xfId="0" applyNumberFormat="1" applyFont="1" applyBorder="1" applyAlignment="1">
      <alignment horizontal="left" wrapText="1"/>
    </xf>
    <xf numFmtId="0" fontId="10" fillId="4" borderId="5" xfId="0" applyFont="1" applyFill="1" applyBorder="1" applyAlignment="1">
      <alignment horizontal="left" wrapText="1"/>
    </xf>
    <xf numFmtId="1" fontId="10" fillId="4" borderId="5" xfId="0" applyNumberFormat="1" applyFont="1" applyFill="1" applyBorder="1" applyAlignment="1">
      <alignment horizontal="left" wrapText="1"/>
    </xf>
    <xf numFmtId="0" fontId="10" fillId="0" borderId="6" xfId="0" applyFont="1" applyBorder="1" applyAlignment="1">
      <alignment horizontal="left" wrapText="1"/>
    </xf>
    <xf numFmtId="49" fontId="14" fillId="0" borderId="6" xfId="8" applyNumberFormat="1" applyFont="1" applyBorder="1" applyAlignment="1">
      <alignment horizontal="left" vertical="center" wrapText="1"/>
    </xf>
    <xf numFmtId="0" fontId="15" fillId="0" borderId="6" xfId="0" applyFont="1" applyBorder="1" applyAlignment="1">
      <alignment horizontal="left" wrapText="1"/>
    </xf>
    <xf numFmtId="0" fontId="14" fillId="0" borderId="6" xfId="0" applyFont="1" applyBorder="1" applyAlignment="1">
      <alignment horizontal="left" wrapText="1"/>
    </xf>
    <xf numFmtId="49" fontId="13" fillId="0" borderId="6" xfId="8" applyNumberFormat="1" applyFont="1" applyBorder="1" applyAlignment="1">
      <alignment horizontal="left" vertical="center" wrapText="1"/>
    </xf>
    <xf numFmtId="0" fontId="10" fillId="4" borderId="6" xfId="0" applyFont="1" applyFill="1" applyBorder="1" applyAlignment="1">
      <alignment horizontal="left" wrapText="1"/>
    </xf>
    <xf numFmtId="0" fontId="13" fillId="0" borderId="6" xfId="0" applyFont="1" applyBorder="1" applyAlignment="1">
      <alignment horizontal="left" wrapText="1"/>
    </xf>
    <xf numFmtId="0" fontId="10" fillId="0" borderId="6" xfId="0" applyFont="1" applyBorder="1" applyAlignment="1">
      <alignment wrapText="1"/>
    </xf>
    <xf numFmtId="0" fontId="10" fillId="0" borderId="14" xfId="0" applyFont="1" applyBorder="1" applyAlignment="1">
      <alignment wrapText="1"/>
    </xf>
    <xf numFmtId="0" fontId="10" fillId="0" borderId="2" xfId="0" applyFont="1" applyBorder="1" applyAlignment="1">
      <alignment horizontal="left" wrapText="1"/>
    </xf>
    <xf numFmtId="1" fontId="10" fillId="0" borderId="2" xfId="0" applyNumberFormat="1" applyFont="1" applyBorder="1" applyAlignment="1">
      <alignment horizontal="left" wrapText="1"/>
    </xf>
    <xf numFmtId="0" fontId="10" fillId="0" borderId="3" xfId="0" applyFont="1" applyBorder="1" applyAlignment="1">
      <alignment horizontal="left" wrapText="1"/>
    </xf>
    <xf numFmtId="1" fontId="5" fillId="0" borderId="5" xfId="0" applyNumberFormat="1" applyFont="1" applyBorder="1" applyAlignment="1">
      <alignment horizontal="left" wrapText="1"/>
    </xf>
    <xf numFmtId="0" fontId="5" fillId="0" borderId="5" xfId="0" applyFont="1" applyBorder="1"/>
    <xf numFmtId="0" fontId="16" fillId="2" borderId="5" xfId="0" applyFont="1" applyFill="1" applyBorder="1" applyAlignment="1">
      <alignment horizontal="center" vertical="center" wrapText="1" readingOrder="1"/>
    </xf>
    <xf numFmtId="1" fontId="5" fillId="0" borderId="5" xfId="0" applyNumberFormat="1" applyFont="1" applyBorder="1" applyAlignment="1">
      <alignment horizontal="center"/>
    </xf>
    <xf numFmtId="1" fontId="10" fillId="0" borderId="2" xfId="0" applyNumberFormat="1" applyFont="1" applyBorder="1" applyAlignment="1">
      <alignment horizontal="center"/>
    </xf>
    <xf numFmtId="1" fontId="15" fillId="0" borderId="5" xfId="0" applyNumberFormat="1" applyFont="1" applyBorder="1" applyAlignment="1">
      <alignment horizontal="center"/>
    </xf>
    <xf numFmtId="1" fontId="14" fillId="0" borderId="5" xfId="0" applyNumberFormat="1" applyFont="1" applyBorder="1" applyAlignment="1">
      <alignment horizontal="center"/>
    </xf>
    <xf numFmtId="1" fontId="10" fillId="4" borderId="5" xfId="0" applyNumberFormat="1" applyFont="1" applyFill="1" applyBorder="1" applyAlignment="1">
      <alignment horizontal="center"/>
    </xf>
    <xf numFmtId="1" fontId="13" fillId="0" borderId="5" xfId="0" applyNumberFormat="1" applyFont="1" applyBorder="1" applyAlignment="1">
      <alignment horizontal="center" wrapText="1"/>
    </xf>
    <xf numFmtId="0" fontId="10" fillId="0" borderId="5" xfId="0" applyFont="1" applyBorder="1" applyAlignment="1">
      <alignment horizontal="center"/>
    </xf>
    <xf numFmtId="0" fontId="10" fillId="0" borderId="13" xfId="0" applyFont="1" applyBorder="1" applyAlignment="1">
      <alignment horizontal="center"/>
    </xf>
    <xf numFmtId="0" fontId="0" fillId="0" borderId="0" xfId="0" applyAlignment="1">
      <alignment horizontal="center"/>
    </xf>
    <xf numFmtId="0" fontId="6" fillId="2" borderId="5" xfId="0" applyFont="1" applyFill="1" applyBorder="1" applyAlignment="1">
      <alignment horizontal="center" vertical="center" wrapText="1" readingOrder="1"/>
    </xf>
    <xf numFmtId="1" fontId="10" fillId="0" borderId="0" xfId="0" applyNumberFormat="1" applyFont="1" applyAlignment="1">
      <alignment horizontal="center"/>
    </xf>
    <xf numFmtId="1" fontId="10" fillId="0" borderId="0" xfId="0" applyNumberFormat="1" applyFont="1" applyAlignment="1">
      <alignment horizontal="left" wrapText="1"/>
    </xf>
    <xf numFmtId="49" fontId="14" fillId="0" borderId="0" xfId="8" applyNumberFormat="1" applyFont="1" applyAlignment="1">
      <alignment horizontal="left" vertical="center" wrapText="1"/>
    </xf>
    <xf numFmtId="2" fontId="10" fillId="0" borderId="0" xfId="0" applyNumberFormat="1" applyFont="1" applyAlignment="1">
      <alignment vertical="top" wrapText="1"/>
    </xf>
    <xf numFmtId="2" fontId="10" fillId="0" borderId="0" xfId="8" applyNumberFormat="1" applyFont="1" applyAlignment="1">
      <alignment vertical="top" wrapText="1"/>
    </xf>
    <xf numFmtId="2" fontId="10" fillId="0" borderId="0" xfId="17" applyNumberFormat="1" applyFont="1" applyAlignment="1">
      <alignment vertical="top" wrapText="1"/>
    </xf>
    <xf numFmtId="49" fontId="10" fillId="0" borderId="0" xfId="17" applyNumberFormat="1" applyFont="1" applyAlignment="1">
      <alignment vertical="top" wrapText="1"/>
    </xf>
    <xf numFmtId="0" fontId="18" fillId="0" borderId="0" xfId="1" applyFont="1"/>
    <xf numFmtId="0" fontId="19" fillId="0" borderId="0" xfId="1" applyFont="1" applyAlignment="1">
      <alignment horizontal="left" vertical="center"/>
    </xf>
    <xf numFmtId="0" fontId="1" fillId="0" borderId="0" xfId="1"/>
    <xf numFmtId="0" fontId="18" fillId="0" borderId="0" xfId="1" applyFont="1" applyAlignment="1">
      <alignment horizontal="center"/>
    </xf>
    <xf numFmtId="0" fontId="18" fillId="0" borderId="0" xfId="1" applyFont="1" applyAlignment="1">
      <alignment horizontal="center" vertical="center"/>
    </xf>
    <xf numFmtId="0" fontId="18" fillId="0" borderId="0" xfId="1" applyFont="1" applyAlignment="1">
      <alignment horizontal="left"/>
    </xf>
    <xf numFmtId="0" fontId="20" fillId="0" borderId="0" xfId="1" applyFont="1" applyAlignment="1">
      <alignment horizontal="left" vertical="center" wrapText="1"/>
    </xf>
    <xf numFmtId="0" fontId="20" fillId="0" borderId="0" xfId="1" applyFont="1" applyAlignment="1">
      <alignment horizontal="center" vertical="justify" wrapText="1"/>
    </xf>
    <xf numFmtId="0" fontId="20" fillId="0" borderId="0" xfId="1" applyFont="1" applyAlignment="1">
      <alignment horizontal="center" vertical="center" wrapText="1"/>
    </xf>
    <xf numFmtId="0" fontId="20" fillId="0" borderId="0" xfId="1" applyFont="1" applyAlignment="1">
      <alignment horizontal="left" vertical="justify" wrapText="1"/>
    </xf>
    <xf numFmtId="0" fontId="18" fillId="0" borderId="0" xfId="1" applyFont="1" applyAlignment="1">
      <alignment vertical="center"/>
    </xf>
    <xf numFmtId="0" fontId="18" fillId="0" borderId="0" xfId="1" applyFont="1" applyAlignment="1">
      <alignment horizontal="left" vertical="center"/>
    </xf>
    <xf numFmtId="0" fontId="23" fillId="0" borderId="0" xfId="1" applyFont="1" applyAlignment="1">
      <alignment horizontal="left" vertical="center"/>
    </xf>
    <xf numFmtId="0" fontId="18" fillId="0" borderId="0" xfId="1" applyFont="1" applyAlignment="1">
      <alignment vertical="justify"/>
    </xf>
    <xf numFmtId="0" fontId="16" fillId="5" borderId="5" xfId="0" applyFont="1" applyFill="1" applyBorder="1" applyAlignment="1">
      <alignment horizontal="center" vertical="center" wrapText="1" readingOrder="1"/>
    </xf>
    <xf numFmtId="0" fontId="6" fillId="5" borderId="5" xfId="0" applyFont="1" applyFill="1" applyBorder="1" applyAlignment="1">
      <alignment horizontal="center" vertical="center" wrapText="1" readingOrder="1"/>
    </xf>
    <xf numFmtId="0" fontId="16" fillId="5" borderId="5" xfId="0" applyFont="1" applyFill="1" applyBorder="1" applyAlignment="1">
      <alignment horizontal="center" vertical="center" readingOrder="1"/>
    </xf>
    <xf numFmtId="0" fontId="26" fillId="5" borderId="5" xfId="0" applyFont="1" applyFill="1" applyBorder="1" applyAlignment="1">
      <alignment horizontal="left" wrapText="1" readingOrder="1"/>
    </xf>
    <xf numFmtId="0" fontId="5" fillId="5" borderId="5" xfId="0" applyFont="1" applyFill="1" applyBorder="1" applyAlignment="1">
      <alignment horizontal="left" wrapText="1" readingOrder="1"/>
    </xf>
    <xf numFmtId="0" fontId="5" fillId="5" borderId="5" xfId="0" applyFont="1" applyFill="1" applyBorder="1" applyAlignment="1">
      <alignment horizontal="center" wrapText="1" readingOrder="1"/>
    </xf>
    <xf numFmtId="0" fontId="5" fillId="5" borderId="5" xfId="0" applyFont="1" applyFill="1" applyBorder="1" applyAlignment="1">
      <alignment horizontal="left" vertical="center" wrapText="1" readingOrder="1"/>
    </xf>
    <xf numFmtId="0" fontId="5" fillId="5" borderId="5" xfId="0" applyFont="1" applyFill="1" applyBorder="1" applyAlignment="1">
      <alignment horizontal="left" readingOrder="1"/>
    </xf>
    <xf numFmtId="0" fontId="5" fillId="5" borderId="5" xfId="0" applyFont="1" applyFill="1" applyBorder="1" applyAlignment="1">
      <alignment horizontal="center" readingOrder="1"/>
    </xf>
    <xf numFmtId="0" fontId="5" fillId="5" borderId="5" xfId="0" applyFont="1" applyFill="1" applyBorder="1" applyAlignment="1">
      <alignment horizontal="left"/>
    </xf>
    <xf numFmtId="0" fontId="5" fillId="5" borderId="5" xfId="0" applyFont="1" applyFill="1" applyBorder="1" applyAlignment="1">
      <alignment horizontal="left" wrapText="1"/>
    </xf>
    <xf numFmtId="0" fontId="5" fillId="5" borderId="5" xfId="0" applyFont="1" applyFill="1" applyBorder="1" applyAlignment="1">
      <alignment horizontal="center"/>
    </xf>
    <xf numFmtId="0" fontId="5" fillId="5" borderId="5" xfId="0" applyFont="1" applyFill="1" applyBorder="1" applyAlignment="1">
      <alignment wrapText="1"/>
    </xf>
    <xf numFmtId="4" fontId="5" fillId="5" borderId="5" xfId="0" applyNumberFormat="1" applyFont="1" applyFill="1" applyBorder="1" applyAlignment="1">
      <alignment horizontal="center"/>
    </xf>
    <xf numFmtId="0" fontId="5" fillId="5" borderId="0" xfId="0" applyFont="1" applyFill="1"/>
    <xf numFmtId="0" fontId="5" fillId="5" borderId="5" xfId="0" applyFont="1" applyFill="1" applyBorder="1" applyAlignment="1">
      <alignment horizontal="center" vertical="center" wrapText="1" readingOrder="1"/>
    </xf>
    <xf numFmtId="0" fontId="0" fillId="5" borderId="0" xfId="0" applyFill="1"/>
    <xf numFmtId="49" fontId="5" fillId="0" borderId="0" xfId="0" applyNumberFormat="1" applyFont="1" applyAlignment="1">
      <alignment wrapText="1"/>
    </xf>
    <xf numFmtId="0" fontId="17" fillId="0" borderId="0" xfId="1" applyFont="1" applyAlignment="1">
      <alignment vertical="center" wrapText="1"/>
    </xf>
    <xf numFmtId="0" fontId="21" fillId="0" borderId="0" xfId="2" applyFont="1" applyAlignment="1">
      <alignment horizontal="left" vertical="justify"/>
    </xf>
    <xf numFmtId="0" fontId="22" fillId="0" borderId="0" xfId="1" applyFont="1" applyAlignment="1">
      <alignment horizontal="left" vertical="center"/>
    </xf>
    <xf numFmtId="0" fontId="24" fillId="0" borderId="0" xfId="2" applyFont="1" applyAlignment="1">
      <alignment horizontal="left" vertical="justify"/>
    </xf>
    <xf numFmtId="0" fontId="25" fillId="0" borderId="0" xfId="1" applyFont="1" applyAlignment="1">
      <alignment horizontal="left" vertical="center"/>
    </xf>
    <xf numFmtId="0" fontId="6" fillId="2" borderId="6" xfId="0" applyFont="1" applyFill="1" applyBorder="1" applyAlignment="1">
      <alignment horizontal="center" wrapText="1"/>
    </xf>
    <xf numFmtId="0" fontId="6" fillId="2" borderId="11" xfId="0" applyFont="1" applyFill="1" applyBorder="1" applyAlignment="1">
      <alignment horizontal="center" wrapText="1"/>
    </xf>
    <xf numFmtId="0" fontId="6" fillId="2" borderId="4" xfId="0" applyFont="1" applyFill="1" applyBorder="1" applyAlignment="1">
      <alignment horizontal="center" wrapText="1"/>
    </xf>
    <xf numFmtId="0" fontId="6" fillId="2" borderId="10" xfId="0" applyFont="1" applyFill="1" applyBorder="1" applyAlignment="1">
      <alignment horizontal="center" wrapText="1"/>
    </xf>
    <xf numFmtId="0" fontId="6" fillId="2" borderId="2" xfId="0" applyFont="1" applyFill="1" applyBorder="1" applyAlignment="1">
      <alignment horizontal="center" wrapText="1"/>
    </xf>
    <xf numFmtId="0" fontId="6" fillId="2" borderId="7" xfId="0" applyFont="1" applyFill="1" applyBorder="1" applyAlignment="1">
      <alignment horizont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6" fillId="2" borderId="3" xfId="0" applyFont="1" applyFill="1" applyBorder="1" applyAlignment="1">
      <alignment horizontal="center" wrapText="1"/>
    </xf>
    <xf numFmtId="0" fontId="6" fillId="2" borderId="12" xfId="0" applyFont="1" applyFill="1" applyBorder="1" applyAlignment="1">
      <alignment horizontal="center" wrapText="1"/>
    </xf>
    <xf numFmtId="0" fontId="6" fillId="2" borderId="1" xfId="0" applyFont="1" applyFill="1" applyBorder="1" applyAlignment="1">
      <alignment horizontal="center" wrapText="1"/>
    </xf>
  </cellXfs>
  <cellStyles count="18">
    <cellStyle name="Comma" xfId="11" builtinId="3"/>
    <cellStyle name="Comma 2" xfId="15" xr:uid="{BA833A9A-613E-4DBA-BCB2-CE494169B80F}"/>
    <cellStyle name="Currency 2" xfId="14" xr:uid="{166C48C9-BAD7-48E9-BC38-9D809BF7C353}"/>
    <cellStyle name="Hyperlink 5" xfId="2" xr:uid="{A150CCD8-AE3E-4206-B710-F4A9539913D0}"/>
    <cellStyle name="Normal" xfId="0" builtinId="0"/>
    <cellStyle name="Normal 10 2 2" xfId="8" xr:uid="{3BB69445-2914-44A7-9E66-197FE71CDE2E}"/>
    <cellStyle name="Normal 10 7" xfId="9" xr:uid="{091596E4-BA02-40F0-A7AB-D76B702D86C6}"/>
    <cellStyle name="Normal 10 7 2" xfId="17" xr:uid="{BF881023-CA47-417B-9449-C9468FB304F6}"/>
    <cellStyle name="Normal 2" xfId="5" xr:uid="{2285E897-CD23-42CB-B9D6-8B11676CD693}"/>
    <cellStyle name="Normal 2 2" xfId="16" xr:uid="{1C5BFE69-AECC-4DEA-9B6C-671770350F07}"/>
    <cellStyle name="Normal 3 10" xfId="10" xr:uid="{2AE694A2-CC92-4824-9677-673416B4A85D}"/>
    <cellStyle name="Normal 3 10 2 2 2 2 3" xfId="4" xr:uid="{36157D54-22D9-4902-8372-9C3D0055AEC9}"/>
    <cellStyle name="Normal 3 10 8 3" xfId="1" xr:uid="{EB88814E-FCC5-4784-94C8-8FE6DE6E9A96}"/>
    <cellStyle name="Normal 3 10 9 2" xfId="12" xr:uid="{3B9339D1-6D72-432C-B0FF-A3E8577F727E}"/>
    <cellStyle name="Normal 3 40" xfId="13" xr:uid="{1999EDED-E7A2-44AF-A875-A19101FFCD7C}"/>
    <cellStyle name="Normal 3 5" xfId="3" xr:uid="{593AC218-35F1-4E60-909A-A0A75FDE387E}"/>
    <cellStyle name="Normal 3 5 7" xfId="6" xr:uid="{09C925F6-6807-4B8A-B537-D288C47EBF6F}"/>
    <cellStyle name="Normal 92 5" xfId="7" xr:uid="{3A462816-2C8E-4BAA-B337-77081525EEDB}"/>
  </cellStyles>
  <dxfs count="4">
    <dxf>
      <fill>
        <patternFill>
          <bgColor rgb="FFFFD685"/>
        </patternFill>
      </fill>
    </dxf>
    <dxf>
      <fill>
        <patternFill>
          <bgColor rgb="FFFFD685"/>
        </patternFill>
      </fill>
    </dxf>
    <dxf>
      <fill>
        <patternFill>
          <bgColor rgb="FFFFD685"/>
        </patternFill>
      </fill>
    </dxf>
    <dxf>
      <fill>
        <patternFill>
          <bgColor rgb="FFFFD6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theme" Target="theme/theme1.xml"/><Relationship Id="rId5" Type="http://schemas.openxmlformats.org/officeDocument/2006/relationships/externalLink" Target="externalLinks/externalLink3.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file_redirect$\Documents%20and%20Settings\bd-adija\Local%20Settings\Temporary%20Internet%20Files\Content.Outlook\U63RD855\MK_izdev_samaz_2las_2009_31%2010%2008_arESIA.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Inita%20Rolava\Desktop\Iesniegumu%20re&#291;istrs.xlsx" TargetMode="External"/><Relationship Id="rId1" Type="http://schemas.openxmlformats.org/officeDocument/2006/relationships/externalLinkPath" Target="file:///C:\Users\Inita%20Rolava\Desktop\Iesniegumu%20re&#291;istr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SilvijaJ\Local%20Settings\Temporary%20Internet%20Files\Content.IE5\F51GHD5U\KristineS\My%20Documents\Bud&#382;ets%202012\Budzeta%20forma%2014_05%2001%202012%2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nozare.pri\vm\Ambulatoro_pakalpojumu_nodala\Planosana_2013\SAVA\P&#256;RPLANO&#352;ANA\parplanosana_9menesi\R0020%20-SAVA_izpilde_veiktais_darbs_0920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vnozare.pri\vm\Ambulatoro_pakalpojumu_nodala\Planosana_2012\SAVA\!_Grozijumi%202012.gada%20laikaa\Egija_Grozijumi%20ar%2001.10.2012_NEPIENEMTIE\Apaksas%20SAVA%20rikojumam.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Finansu_planosanas_nodala\BUD&#381;ETS\2019\33_finansejums_2018_2021g.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andris.skrastins\Desktop\Ivita\8_centralizeto_medikamentu_aprekini.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liga.citskovska\Documents\2016\Aknu_transp_04.2016\Aknu_transp_kop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xRepositorySheet"/>
      <sheetName val="1piel"/>
      <sheetName val="2piel"/>
      <sheetName val="HEADER"/>
      <sheetName val="FOOTER"/>
      <sheetName val="ZQZBC_PLN__04_03_10"/>
      <sheetName val="ZQZBC_PLN__04_03_11"/>
      <sheetName val="ZQZBC_PLN__04_03_12"/>
      <sheetName val="ZQZBC_PLN__04_03_14"/>
      <sheetName val="ZQZBC_PLN__04_03_13"/>
      <sheetName val="ZQZBC_PLN__04_03_15"/>
      <sheetName val="ZQZBC_PLN__04_03_201_IP7"/>
      <sheetName val="ZQZBC_PLN__04_03_211_IP7"/>
      <sheetName val="ZQZBC_PLN__04_03_212_IP7"/>
      <sheetName val="ZQZBC_PLN__04_03_213_IP7"/>
      <sheetName val="ZQZBC_PLN__04_03_214_IP7"/>
      <sheetName val="ZQZBC_PLN__04_03_215_IP7"/>
      <sheetName val="ZQZBC_PLN__04_03_216_IP7"/>
      <sheetName val="ZQZBC_PLN__04_03_217_IP7"/>
      <sheetName val="ZQZBC_PLN__04_03_218_IP7"/>
      <sheetName val="ZQZBC_PLN__04_03_219_IP7"/>
      <sheetName val="ZQZBC_PLN__04_03_220_IP7"/>
      <sheetName val="ZQZBC_PLN__04_03_221_IP7"/>
      <sheetName val="QEKK"/>
    </sheetNames>
    <sheetDataSet>
      <sheetData sheetId="0" refreshError="1"/>
      <sheetData sheetId="1" refreshError="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gistrs"/>
      <sheetName val="MS"/>
      <sheetName val="Atkartojas"/>
      <sheetName val="Tabulas"/>
      <sheetName val="Iesniegumu reģistrs"/>
    </sheetNames>
    <sheetDataSet>
      <sheetData sheetId="0"/>
      <sheetData sheetId="1" refreshError="1"/>
      <sheetData sheetId="2" refreshError="1"/>
      <sheetData sheetId="3"/>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T_pamatlidzekli"/>
      <sheetName val="pec str._PL"/>
      <sheetName val="pēc izm.p. PL"/>
      <sheetName val="pamatlidzekli"/>
      <sheetName val="CITO PL"/>
      <sheetName val="pamatlidzekli (2)"/>
      <sheetName val="PT_mazv.inv."/>
      <sheetName val="pēc izm.p. MI"/>
      <sheetName val="pec str_MI"/>
      <sheetName val="mazv.inventars"/>
      <sheetName val="CITO MI"/>
      <sheetName val="mazv.inventars (2)"/>
      <sheetName val="pakalpojums"/>
      <sheetName val="strukturkodi"/>
      <sheetName val="izm.posteni"/>
      <sheetName val="pec_str__PL"/>
      <sheetName val="pec_str__PL1"/>
      <sheetName val="pēc_izm_p__PL"/>
      <sheetName val="CITO_PL"/>
      <sheetName val="pamatlidzekli_(2)"/>
      <sheetName val="PT_mazv_inv_"/>
      <sheetName val="pēc_izm_p__MI"/>
      <sheetName val="pec_str_MI"/>
      <sheetName val="mazv_inventars"/>
      <sheetName val="CITO_MI"/>
      <sheetName val="mazv_inventars_(2)"/>
      <sheetName val="izm_posten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sheetName val="Apvienota_DB"/>
      <sheetName val="Staru_terapija_1_9"/>
      <sheetName val="09"/>
      <sheetName val="08"/>
      <sheetName val="07"/>
      <sheetName val="06"/>
      <sheetName val="05"/>
      <sheetName val="04"/>
      <sheetName val="03"/>
      <sheetName val="02"/>
      <sheetName val="01"/>
      <sheetName val="Macro1"/>
      <sheetName val="PIVOT2"/>
      <sheetName val="greidots"/>
      <sheetName val="R0035.2"/>
      <sheetName val="GALA "/>
      <sheetName val="aprak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35">
          <cell r="A135" t="str">
            <v>Recover</v>
          </cell>
        </row>
      </sheetData>
      <sheetData sheetId="13" refreshError="1"/>
      <sheetData sheetId="14" refreshError="1"/>
      <sheetData sheetId="15">
        <row r="4">
          <cell r="G4" t="str">
            <v>010000495-AP025</v>
          </cell>
        </row>
      </sheetData>
      <sheetData sheetId="16"/>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Rikojumam"/>
      <sheetName val="Invaliditātei"/>
      <sheetName val="Sheet5"/>
      <sheetName val="Macro1"/>
      <sheetName val="ligumi kopa"/>
      <sheetName val="Datu avoti"/>
      <sheetName val="R0020"/>
      <sheetName val="trukstosie izm."/>
      <sheetName val="Pivot no Rīkoj."/>
      <sheetName val="RIKOJUMS (ar apakšām)"/>
      <sheetName val="RIKOJUMS_GALA"/>
      <sheetName val="Sadal.pa PP no 01.10.2012"/>
      <sheetName val="Pac.iem."/>
    </sheetNames>
    <sheetDataSet>
      <sheetData sheetId="0" refreshError="1"/>
      <sheetData sheetId="1" refreshError="1"/>
      <sheetData sheetId="2" refreshError="1"/>
      <sheetData sheetId="3">
        <row r="106">
          <cell r="A106" t="str">
            <v>Recover</v>
          </cell>
        </row>
      </sheetData>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9"/>
      <sheetName val="2020"/>
      <sheetName val="noZinojuma"/>
      <sheetName val="detalizēti"/>
      <sheetName val="ATSKAITE_likums_par_budžetu"/>
      <sheetName val="ATSKAITE_2v"/>
    </sheetNames>
    <sheetDataSet>
      <sheetData sheetId="0">
        <row r="16">
          <cell r="C16">
            <v>3050494</v>
          </cell>
        </row>
      </sheetData>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8.1."/>
      <sheetName val="8.2."/>
      <sheetName val="8.3."/>
      <sheetName val="8.4."/>
      <sheetName val="8.5."/>
      <sheetName val="Sheet9"/>
      <sheetName val="Sheet10"/>
      <sheetName val="Sheet11"/>
      <sheetName val="Sheet1"/>
    </sheetNames>
    <sheetDataSet>
      <sheetData sheetId="0">
        <row r="5">
          <cell r="C5">
            <v>36540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sheetName val="teksts"/>
      <sheetName val="amb"/>
      <sheetName val="Opera_salidz"/>
      <sheetName val="salidzinajums"/>
      <sheetName val="p2"/>
      <sheetName val="personals"/>
      <sheetName val="pers(sakotn.versija)"/>
    </sheetNames>
    <sheetDataSet>
      <sheetData sheetId="0">
        <row r="4">
          <cell r="B4">
            <v>20.833333333333332</v>
          </cell>
        </row>
        <row r="5">
          <cell r="B5">
            <v>168</v>
          </cell>
        </row>
        <row r="6">
          <cell r="B6">
            <v>9.5833333333333339</v>
          </cell>
        </row>
        <row r="7">
          <cell r="B7">
            <v>1.25</v>
          </cell>
        </row>
      </sheetData>
      <sheetData sheetId="1" refreshError="1"/>
      <sheetData sheetId="2" refreshError="1"/>
      <sheetData sheetId="3" refreshError="1"/>
      <sheetData sheetId="4" refreshError="1"/>
      <sheetData sheetId="5"/>
      <sheetData sheetId="6" refreshError="1"/>
      <sheetData sheetId="7"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vmnvd.gov.lv/lv/nvd-pakalpojumi/medicinas-pakalpojumu-ieklausana-un-tarifu-parrekinasan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2186F-ED5C-49B8-90A3-6FC4408538FB}">
  <dimension ref="A1:I1565"/>
  <sheetViews>
    <sheetView topLeftCell="A4" workbookViewId="0">
      <selection activeCell="B6" sqref="B6:I6"/>
    </sheetView>
  </sheetViews>
  <sheetFormatPr defaultRowHeight="14.5" x14ac:dyDescent="0.35"/>
  <cols>
    <col min="2" max="2" width="42.54296875" customWidth="1"/>
    <col min="3" max="3" width="21.453125" customWidth="1"/>
    <col min="4" max="4" width="12.453125" style="74" customWidth="1"/>
    <col min="5" max="5" width="37" customWidth="1"/>
    <col min="6" max="6" width="37.7265625" customWidth="1"/>
    <col min="7" max="7" width="42.453125" style="12" customWidth="1"/>
    <col min="8" max="8" width="35.81640625" customWidth="1"/>
  </cols>
  <sheetData>
    <row r="1" spans="1:9" s="83" customFormat="1" ht="27" customHeight="1" x14ac:dyDescent="0.35">
      <c r="B1" s="84" t="s">
        <v>786</v>
      </c>
      <c r="C1" s="85"/>
      <c r="E1" s="86"/>
      <c r="F1" s="87"/>
      <c r="G1" s="88"/>
      <c r="I1" s="88"/>
    </row>
    <row r="2" spans="1:9" s="83" customFormat="1" ht="36.65" customHeight="1" x14ac:dyDescent="0.3">
      <c r="B2" s="115" t="s">
        <v>787</v>
      </c>
      <c r="C2" s="115"/>
      <c r="D2" s="115"/>
      <c r="E2" s="115"/>
      <c r="F2" s="115"/>
      <c r="G2" s="115"/>
      <c r="H2" s="115"/>
      <c r="I2" s="88"/>
    </row>
    <row r="3" spans="1:9" s="83" customFormat="1" ht="16.5" customHeight="1" x14ac:dyDescent="0.3">
      <c r="B3" s="89"/>
      <c r="C3" s="116" t="s">
        <v>788</v>
      </c>
      <c r="D3" s="116"/>
      <c r="E3" s="90"/>
      <c r="F3" s="91"/>
      <c r="G3" s="92"/>
      <c r="H3" s="92"/>
      <c r="I3" s="88"/>
    </row>
    <row r="4" spans="1:9" s="93" customFormat="1" ht="17.25" customHeight="1" x14ac:dyDescent="0.35">
      <c r="B4" s="117" t="s">
        <v>789</v>
      </c>
      <c r="C4" s="117"/>
      <c r="D4" s="117"/>
      <c r="E4" s="117"/>
      <c r="F4" s="117"/>
      <c r="G4" s="117"/>
      <c r="H4" s="117"/>
      <c r="I4" s="94"/>
    </row>
    <row r="5" spans="1:9" s="83" customFormat="1" ht="9.65" customHeight="1" x14ac:dyDescent="0.3">
      <c r="B5" s="95"/>
      <c r="C5" s="118"/>
      <c r="D5" s="118"/>
      <c r="E5" s="118"/>
      <c r="F5" s="118"/>
      <c r="G5" s="118"/>
      <c r="H5" s="96"/>
      <c r="I5" s="88"/>
    </row>
    <row r="6" spans="1:9" s="83" customFormat="1" ht="36" customHeight="1" x14ac:dyDescent="0.3">
      <c r="B6" s="119" t="s">
        <v>790</v>
      </c>
      <c r="C6" s="119"/>
      <c r="D6" s="119"/>
      <c r="E6" s="119"/>
      <c r="F6" s="119"/>
      <c r="G6" s="119"/>
      <c r="H6" s="119"/>
      <c r="I6" s="119"/>
    </row>
    <row r="8" spans="1:9" ht="29.15" customHeight="1" x14ac:dyDescent="0.35">
      <c r="A8" s="65" t="s">
        <v>785</v>
      </c>
      <c r="B8" s="65" t="s">
        <v>643</v>
      </c>
      <c r="C8" s="65" t="s">
        <v>644</v>
      </c>
      <c r="D8" s="65" t="s">
        <v>645</v>
      </c>
      <c r="E8" s="65" t="s">
        <v>0</v>
      </c>
      <c r="F8" s="65" t="s">
        <v>647</v>
      </c>
      <c r="G8" s="75" t="s">
        <v>646</v>
      </c>
    </row>
    <row r="9" spans="1:9" x14ac:dyDescent="0.35">
      <c r="A9" s="97"/>
      <c r="B9" s="97"/>
      <c r="C9" s="97"/>
      <c r="D9" s="97"/>
      <c r="E9" s="97"/>
      <c r="F9" s="97"/>
      <c r="G9" s="98"/>
    </row>
    <row r="10" spans="1:9" s="113" customFormat="1" ht="39" x14ac:dyDescent="0.35">
      <c r="A10" s="97"/>
      <c r="B10" s="103" t="s">
        <v>650</v>
      </c>
      <c r="C10" s="101" t="s">
        <v>649</v>
      </c>
      <c r="D10" s="112" t="s">
        <v>853</v>
      </c>
      <c r="E10" s="103" t="s">
        <v>852</v>
      </c>
      <c r="F10" s="97"/>
      <c r="G10" s="103" t="s">
        <v>683</v>
      </c>
    </row>
    <row r="11" spans="1:9" x14ac:dyDescent="0.35">
      <c r="A11" s="97"/>
      <c r="B11" s="100" t="s">
        <v>795</v>
      </c>
      <c r="C11" s="101" t="s">
        <v>649</v>
      </c>
      <c r="D11" s="102">
        <v>18012</v>
      </c>
      <c r="E11" s="101" t="s">
        <v>796</v>
      </c>
      <c r="F11" s="103" t="s">
        <v>848</v>
      </c>
      <c r="G11" s="103" t="s">
        <v>683</v>
      </c>
    </row>
    <row r="12" spans="1:9" x14ac:dyDescent="0.35">
      <c r="A12" s="97"/>
      <c r="B12" s="100" t="s">
        <v>795</v>
      </c>
      <c r="C12" s="101" t="s">
        <v>649</v>
      </c>
      <c r="D12" s="102">
        <v>18013</v>
      </c>
      <c r="E12" s="101" t="s">
        <v>797</v>
      </c>
      <c r="F12" s="103" t="s">
        <v>848</v>
      </c>
      <c r="G12" s="103" t="s">
        <v>683</v>
      </c>
    </row>
    <row r="13" spans="1:9" ht="26.5" x14ac:dyDescent="0.35">
      <c r="A13" s="97"/>
      <c r="B13" s="100" t="s">
        <v>795</v>
      </c>
      <c r="C13" s="101" t="s">
        <v>649</v>
      </c>
      <c r="D13" s="102">
        <v>18014</v>
      </c>
      <c r="E13" s="101" t="s">
        <v>798</v>
      </c>
      <c r="F13" s="103" t="s">
        <v>848</v>
      </c>
      <c r="G13" s="103" t="s">
        <v>683</v>
      </c>
    </row>
    <row r="14" spans="1:9" x14ac:dyDescent="0.35">
      <c r="A14" s="97"/>
      <c r="B14" s="100" t="s">
        <v>795</v>
      </c>
      <c r="C14" s="101" t="s">
        <v>649</v>
      </c>
      <c r="D14" s="102">
        <v>18032</v>
      </c>
      <c r="E14" s="101" t="s">
        <v>799</v>
      </c>
      <c r="F14" s="103" t="s">
        <v>848</v>
      </c>
      <c r="G14" s="103" t="s">
        <v>683</v>
      </c>
    </row>
    <row r="15" spans="1:9" ht="65.5" x14ac:dyDescent="0.35">
      <c r="A15" s="97"/>
      <c r="B15" s="100" t="s">
        <v>795</v>
      </c>
      <c r="C15" s="101" t="s">
        <v>649</v>
      </c>
      <c r="D15" s="102">
        <v>18033</v>
      </c>
      <c r="E15" s="101" t="s">
        <v>800</v>
      </c>
      <c r="F15" s="103" t="s">
        <v>848</v>
      </c>
      <c r="G15" s="103" t="s">
        <v>683</v>
      </c>
    </row>
    <row r="16" spans="1:9" ht="78.5" x14ac:dyDescent="0.35">
      <c r="A16" s="97"/>
      <c r="B16" s="100" t="s">
        <v>795</v>
      </c>
      <c r="C16" s="101" t="s">
        <v>649</v>
      </c>
      <c r="D16" s="102">
        <v>18034</v>
      </c>
      <c r="E16" s="101" t="s">
        <v>801</v>
      </c>
      <c r="F16" s="103" t="s">
        <v>848</v>
      </c>
      <c r="G16" s="103" t="s">
        <v>683</v>
      </c>
    </row>
    <row r="17" spans="1:7" ht="26.5" x14ac:dyDescent="0.35">
      <c r="A17" s="97"/>
      <c r="B17" s="100" t="s">
        <v>795</v>
      </c>
      <c r="C17" s="101" t="s">
        <v>649</v>
      </c>
      <c r="D17" s="102">
        <v>18035</v>
      </c>
      <c r="E17" s="101" t="s">
        <v>802</v>
      </c>
      <c r="F17" s="103" t="s">
        <v>848</v>
      </c>
      <c r="G17" s="103" t="s">
        <v>683</v>
      </c>
    </row>
    <row r="18" spans="1:7" ht="26.5" x14ac:dyDescent="0.35">
      <c r="A18" s="97"/>
      <c r="B18" s="100" t="s">
        <v>795</v>
      </c>
      <c r="C18" s="101" t="s">
        <v>649</v>
      </c>
      <c r="D18" s="102">
        <v>18037</v>
      </c>
      <c r="E18" s="101" t="s">
        <v>803</v>
      </c>
      <c r="F18" s="103" t="s">
        <v>848</v>
      </c>
      <c r="G18" s="103" t="s">
        <v>683</v>
      </c>
    </row>
    <row r="19" spans="1:7" ht="26.5" x14ac:dyDescent="0.35">
      <c r="A19" s="97"/>
      <c r="B19" s="100" t="s">
        <v>795</v>
      </c>
      <c r="C19" s="101" t="s">
        <v>649</v>
      </c>
      <c r="D19" s="102">
        <v>18038</v>
      </c>
      <c r="E19" s="101" t="s">
        <v>804</v>
      </c>
      <c r="F19" s="103" t="s">
        <v>848</v>
      </c>
      <c r="G19" s="103" t="s">
        <v>683</v>
      </c>
    </row>
    <row r="20" spans="1:7" ht="26.5" x14ac:dyDescent="0.35">
      <c r="A20" s="97"/>
      <c r="B20" s="100" t="s">
        <v>795</v>
      </c>
      <c r="C20" s="101" t="s">
        <v>649</v>
      </c>
      <c r="D20" s="102">
        <v>18042</v>
      </c>
      <c r="E20" s="101" t="s">
        <v>805</v>
      </c>
      <c r="F20" s="103" t="s">
        <v>848</v>
      </c>
      <c r="G20" s="103" t="s">
        <v>683</v>
      </c>
    </row>
    <row r="21" spans="1:7" ht="26.5" x14ac:dyDescent="0.35">
      <c r="A21" s="97"/>
      <c r="B21" s="100" t="s">
        <v>795</v>
      </c>
      <c r="C21" s="101" t="s">
        <v>649</v>
      </c>
      <c r="D21" s="102">
        <v>18046</v>
      </c>
      <c r="E21" s="101" t="s">
        <v>806</v>
      </c>
      <c r="F21" s="103" t="s">
        <v>848</v>
      </c>
      <c r="G21" s="103" t="s">
        <v>683</v>
      </c>
    </row>
    <row r="22" spans="1:7" ht="39.5" x14ac:dyDescent="0.35">
      <c r="A22" s="97"/>
      <c r="B22" s="100" t="s">
        <v>795</v>
      </c>
      <c r="C22" s="101" t="s">
        <v>649</v>
      </c>
      <c r="D22" s="102">
        <v>18055</v>
      </c>
      <c r="E22" s="101" t="s">
        <v>807</v>
      </c>
      <c r="F22" s="103" t="s">
        <v>848</v>
      </c>
      <c r="G22" s="103" t="s">
        <v>683</v>
      </c>
    </row>
    <row r="23" spans="1:7" ht="26.5" x14ac:dyDescent="0.35">
      <c r="A23" s="97"/>
      <c r="B23" s="100" t="s">
        <v>795</v>
      </c>
      <c r="C23" s="101" t="s">
        <v>649</v>
      </c>
      <c r="D23" s="102">
        <v>18057</v>
      </c>
      <c r="E23" s="101" t="s">
        <v>808</v>
      </c>
      <c r="F23" s="103" t="s">
        <v>848</v>
      </c>
      <c r="G23" s="103" t="s">
        <v>683</v>
      </c>
    </row>
    <row r="24" spans="1:7" ht="26.5" x14ac:dyDescent="0.35">
      <c r="A24" s="97"/>
      <c r="B24" s="100" t="s">
        <v>795</v>
      </c>
      <c r="C24" s="101" t="s">
        <v>649</v>
      </c>
      <c r="D24" s="102">
        <v>18059</v>
      </c>
      <c r="E24" s="101" t="s">
        <v>809</v>
      </c>
      <c r="F24" s="103" t="s">
        <v>848</v>
      </c>
      <c r="G24" s="103" t="s">
        <v>683</v>
      </c>
    </row>
    <row r="25" spans="1:7" ht="26.5" x14ac:dyDescent="0.35">
      <c r="A25" s="97"/>
      <c r="B25" s="100" t="s">
        <v>795</v>
      </c>
      <c r="C25" s="101" t="s">
        <v>649</v>
      </c>
      <c r="D25" s="102">
        <v>18063</v>
      </c>
      <c r="E25" s="101" t="s">
        <v>810</v>
      </c>
      <c r="F25" s="103" t="s">
        <v>848</v>
      </c>
      <c r="G25" s="103" t="s">
        <v>683</v>
      </c>
    </row>
    <row r="26" spans="1:7" ht="26.5" x14ac:dyDescent="0.35">
      <c r="A26" s="97"/>
      <c r="B26" s="100" t="s">
        <v>795</v>
      </c>
      <c r="C26" s="101" t="s">
        <v>649</v>
      </c>
      <c r="D26" s="102">
        <v>18070</v>
      </c>
      <c r="E26" s="101" t="s">
        <v>811</v>
      </c>
      <c r="F26" s="103" t="s">
        <v>848</v>
      </c>
      <c r="G26" s="103" t="s">
        <v>683</v>
      </c>
    </row>
    <row r="27" spans="1:7" x14ac:dyDescent="0.35">
      <c r="A27" s="97"/>
      <c r="B27" s="100" t="s">
        <v>795</v>
      </c>
      <c r="C27" s="101" t="s">
        <v>649</v>
      </c>
      <c r="D27" s="102">
        <v>18071</v>
      </c>
      <c r="E27" s="101" t="s">
        <v>812</v>
      </c>
      <c r="F27" s="103" t="s">
        <v>848</v>
      </c>
      <c r="G27" s="103" t="s">
        <v>683</v>
      </c>
    </row>
    <row r="28" spans="1:7" ht="26.5" x14ac:dyDescent="0.35">
      <c r="A28" s="97"/>
      <c r="B28" s="100" t="s">
        <v>795</v>
      </c>
      <c r="C28" s="101" t="s">
        <v>649</v>
      </c>
      <c r="D28" s="102">
        <v>18073</v>
      </c>
      <c r="E28" s="101" t="s">
        <v>813</v>
      </c>
      <c r="F28" s="103" t="s">
        <v>848</v>
      </c>
      <c r="G28" s="103" t="s">
        <v>683</v>
      </c>
    </row>
    <row r="29" spans="1:7" ht="26.5" x14ac:dyDescent="0.35">
      <c r="A29" s="97"/>
      <c r="B29" s="100" t="s">
        <v>795</v>
      </c>
      <c r="C29" s="101" t="s">
        <v>649</v>
      </c>
      <c r="D29" s="102">
        <v>18075</v>
      </c>
      <c r="E29" s="101" t="s">
        <v>814</v>
      </c>
      <c r="F29" s="103" t="s">
        <v>848</v>
      </c>
      <c r="G29" s="103" t="s">
        <v>683</v>
      </c>
    </row>
    <row r="30" spans="1:7" x14ac:dyDescent="0.35">
      <c r="A30" s="97"/>
      <c r="B30" s="100" t="s">
        <v>795</v>
      </c>
      <c r="C30" s="101" t="s">
        <v>649</v>
      </c>
      <c r="D30" s="102">
        <v>18076</v>
      </c>
      <c r="E30" s="101" t="s">
        <v>815</v>
      </c>
      <c r="F30" s="103" t="s">
        <v>848</v>
      </c>
      <c r="G30" s="103" t="s">
        <v>683</v>
      </c>
    </row>
    <row r="31" spans="1:7" x14ac:dyDescent="0.35">
      <c r="A31" s="99"/>
      <c r="B31" s="100" t="s">
        <v>795</v>
      </c>
      <c r="C31" s="104" t="s">
        <v>649</v>
      </c>
      <c r="D31" s="105">
        <v>18077</v>
      </c>
      <c r="E31" s="104" t="s">
        <v>816</v>
      </c>
      <c r="F31" s="103" t="s">
        <v>848</v>
      </c>
      <c r="G31" s="103" t="s">
        <v>683</v>
      </c>
    </row>
    <row r="32" spans="1:7" ht="26.5" x14ac:dyDescent="0.35">
      <c r="A32" s="97"/>
      <c r="B32" s="100" t="s">
        <v>795</v>
      </c>
      <c r="C32" s="101" t="s">
        <v>649</v>
      </c>
      <c r="D32" s="102">
        <v>18078</v>
      </c>
      <c r="E32" s="101" t="s">
        <v>817</v>
      </c>
      <c r="F32" s="103" t="s">
        <v>848</v>
      </c>
      <c r="G32" s="103" t="s">
        <v>683</v>
      </c>
    </row>
    <row r="33" spans="1:7" ht="26.5" x14ac:dyDescent="0.35">
      <c r="A33" s="97"/>
      <c r="B33" s="100" t="s">
        <v>795</v>
      </c>
      <c r="C33" s="101" t="s">
        <v>649</v>
      </c>
      <c r="D33" s="102">
        <v>18079</v>
      </c>
      <c r="E33" s="101" t="s">
        <v>818</v>
      </c>
      <c r="F33" s="103" t="s">
        <v>848</v>
      </c>
      <c r="G33" s="103" t="s">
        <v>683</v>
      </c>
    </row>
    <row r="34" spans="1:7" ht="26.5" x14ac:dyDescent="0.35">
      <c r="A34" s="97"/>
      <c r="B34" s="100" t="s">
        <v>795</v>
      </c>
      <c r="C34" s="101" t="s">
        <v>649</v>
      </c>
      <c r="D34" s="102">
        <v>18080</v>
      </c>
      <c r="E34" s="101" t="s">
        <v>819</v>
      </c>
      <c r="F34" s="103" t="s">
        <v>848</v>
      </c>
      <c r="G34" s="103" t="s">
        <v>683</v>
      </c>
    </row>
    <row r="35" spans="1:7" ht="26.5" x14ac:dyDescent="0.35">
      <c r="A35" s="97"/>
      <c r="B35" s="100" t="s">
        <v>795</v>
      </c>
      <c r="C35" s="101" t="s">
        <v>649</v>
      </c>
      <c r="D35" s="102">
        <v>18091</v>
      </c>
      <c r="E35" s="101" t="s">
        <v>820</v>
      </c>
      <c r="F35" s="103" t="s">
        <v>848</v>
      </c>
      <c r="G35" s="103" t="s">
        <v>683</v>
      </c>
    </row>
    <row r="36" spans="1:7" ht="26.5" x14ac:dyDescent="0.35">
      <c r="A36" s="97"/>
      <c r="B36" s="100" t="s">
        <v>795</v>
      </c>
      <c r="C36" s="101" t="s">
        <v>649</v>
      </c>
      <c r="D36" s="102">
        <v>18092</v>
      </c>
      <c r="E36" s="101" t="s">
        <v>821</v>
      </c>
      <c r="F36" s="103" t="s">
        <v>848</v>
      </c>
      <c r="G36" s="103" t="s">
        <v>683</v>
      </c>
    </row>
    <row r="37" spans="1:7" x14ac:dyDescent="0.35">
      <c r="A37" s="97"/>
      <c r="B37" s="100" t="s">
        <v>795</v>
      </c>
      <c r="C37" s="101" t="s">
        <v>649</v>
      </c>
      <c r="D37" s="102">
        <v>18093</v>
      </c>
      <c r="E37" s="101" t="s">
        <v>822</v>
      </c>
      <c r="F37" s="103" t="s">
        <v>848</v>
      </c>
      <c r="G37" s="103" t="s">
        <v>683</v>
      </c>
    </row>
    <row r="38" spans="1:7" ht="26.5" x14ac:dyDescent="0.35">
      <c r="A38" s="97"/>
      <c r="B38" s="100" t="s">
        <v>795</v>
      </c>
      <c r="C38" s="101" t="s">
        <v>649</v>
      </c>
      <c r="D38" s="102">
        <v>18103</v>
      </c>
      <c r="E38" s="101" t="s">
        <v>823</v>
      </c>
      <c r="F38" s="103" t="s">
        <v>848</v>
      </c>
      <c r="G38" s="103" t="s">
        <v>683</v>
      </c>
    </row>
    <row r="39" spans="1:7" ht="26.5" x14ac:dyDescent="0.35">
      <c r="A39" s="97"/>
      <c r="B39" s="100" t="s">
        <v>795</v>
      </c>
      <c r="C39" s="101" t="s">
        <v>649</v>
      </c>
      <c r="D39" s="102">
        <v>18106</v>
      </c>
      <c r="E39" s="101" t="s">
        <v>824</v>
      </c>
      <c r="F39" s="103" t="s">
        <v>848</v>
      </c>
      <c r="G39" s="103" t="s">
        <v>683</v>
      </c>
    </row>
    <row r="40" spans="1:7" ht="26.5" x14ac:dyDescent="0.35">
      <c r="A40" s="97"/>
      <c r="B40" s="100" t="s">
        <v>795</v>
      </c>
      <c r="C40" s="101" t="s">
        <v>649</v>
      </c>
      <c r="D40" s="102">
        <v>18107</v>
      </c>
      <c r="E40" s="101" t="s">
        <v>825</v>
      </c>
      <c r="F40" s="103" t="s">
        <v>848</v>
      </c>
      <c r="G40" s="103" t="s">
        <v>683</v>
      </c>
    </row>
    <row r="41" spans="1:7" ht="26.5" x14ac:dyDescent="0.35">
      <c r="A41" s="97"/>
      <c r="B41" s="100" t="s">
        <v>795</v>
      </c>
      <c r="C41" s="101" t="s">
        <v>649</v>
      </c>
      <c r="D41" s="102">
        <v>18109</v>
      </c>
      <c r="E41" s="101" t="s">
        <v>826</v>
      </c>
      <c r="F41" s="103" t="s">
        <v>848</v>
      </c>
      <c r="G41" s="103" t="s">
        <v>683</v>
      </c>
    </row>
    <row r="42" spans="1:7" x14ac:dyDescent="0.35">
      <c r="A42" s="97"/>
      <c r="B42" s="100" t="s">
        <v>795</v>
      </c>
      <c r="C42" s="101" t="s">
        <v>649</v>
      </c>
      <c r="D42" s="102">
        <v>18110</v>
      </c>
      <c r="E42" s="101" t="s">
        <v>827</v>
      </c>
      <c r="F42" s="103" t="s">
        <v>848</v>
      </c>
      <c r="G42" s="103" t="s">
        <v>683</v>
      </c>
    </row>
    <row r="43" spans="1:7" x14ac:dyDescent="0.35">
      <c r="A43" s="97"/>
      <c r="B43" s="100" t="s">
        <v>795</v>
      </c>
      <c r="C43" s="101" t="s">
        <v>649</v>
      </c>
      <c r="D43" s="102">
        <v>18115</v>
      </c>
      <c r="E43" s="101" t="s">
        <v>828</v>
      </c>
      <c r="F43" s="103" t="s">
        <v>848</v>
      </c>
      <c r="G43" s="103" t="s">
        <v>683</v>
      </c>
    </row>
    <row r="44" spans="1:7" ht="26.5" x14ac:dyDescent="0.35">
      <c r="A44" s="97"/>
      <c r="B44" s="100" t="s">
        <v>795</v>
      </c>
      <c r="C44" s="101" t="s">
        <v>649</v>
      </c>
      <c r="D44" s="102">
        <v>18118</v>
      </c>
      <c r="E44" s="101" t="s">
        <v>829</v>
      </c>
      <c r="F44" s="103" t="s">
        <v>848</v>
      </c>
      <c r="G44" s="103" t="s">
        <v>683</v>
      </c>
    </row>
    <row r="45" spans="1:7" ht="26.5" x14ac:dyDescent="0.35">
      <c r="A45" s="97"/>
      <c r="B45" s="100" t="s">
        <v>795</v>
      </c>
      <c r="C45" s="101" t="s">
        <v>649</v>
      </c>
      <c r="D45" s="102">
        <v>18126</v>
      </c>
      <c r="E45" s="101" t="s">
        <v>830</v>
      </c>
      <c r="F45" s="103" t="s">
        <v>848</v>
      </c>
      <c r="G45" s="103" t="s">
        <v>683</v>
      </c>
    </row>
    <row r="46" spans="1:7" ht="39.5" x14ac:dyDescent="0.35">
      <c r="A46" s="97"/>
      <c r="B46" s="100" t="s">
        <v>795</v>
      </c>
      <c r="C46" s="101" t="s">
        <v>649</v>
      </c>
      <c r="D46" s="102">
        <v>18127</v>
      </c>
      <c r="E46" s="101" t="s">
        <v>831</v>
      </c>
      <c r="F46" s="103" t="s">
        <v>848</v>
      </c>
      <c r="G46" s="103" t="s">
        <v>683</v>
      </c>
    </row>
    <row r="47" spans="1:7" ht="26.5" x14ac:dyDescent="0.35">
      <c r="A47" s="97"/>
      <c r="B47" s="100" t="s">
        <v>795</v>
      </c>
      <c r="C47" s="101" t="s">
        <v>649</v>
      </c>
      <c r="D47" s="102">
        <v>18128</v>
      </c>
      <c r="E47" s="101" t="s">
        <v>832</v>
      </c>
      <c r="F47" s="103" t="s">
        <v>848</v>
      </c>
      <c r="G47" s="103" t="s">
        <v>683</v>
      </c>
    </row>
    <row r="48" spans="1:7" ht="26.5" x14ac:dyDescent="0.35">
      <c r="A48" s="97"/>
      <c r="B48" s="100" t="s">
        <v>795</v>
      </c>
      <c r="C48" s="101" t="s">
        <v>649</v>
      </c>
      <c r="D48" s="102">
        <v>18129</v>
      </c>
      <c r="E48" s="101" t="s">
        <v>833</v>
      </c>
      <c r="F48" s="103" t="s">
        <v>848</v>
      </c>
      <c r="G48" s="103" t="s">
        <v>683</v>
      </c>
    </row>
    <row r="49" spans="1:7" x14ac:dyDescent="0.35">
      <c r="A49" s="97"/>
      <c r="B49" s="100" t="s">
        <v>795</v>
      </c>
      <c r="C49" s="101" t="s">
        <v>649</v>
      </c>
      <c r="D49" s="102">
        <v>18140</v>
      </c>
      <c r="E49" s="101" t="s">
        <v>834</v>
      </c>
      <c r="F49" s="103" t="s">
        <v>848</v>
      </c>
      <c r="G49" s="103" t="s">
        <v>683</v>
      </c>
    </row>
    <row r="50" spans="1:7" x14ac:dyDescent="0.35">
      <c r="A50" s="97"/>
      <c r="B50" s="100" t="s">
        <v>795</v>
      </c>
      <c r="C50" s="101" t="s">
        <v>649</v>
      </c>
      <c r="D50" s="102">
        <v>18152</v>
      </c>
      <c r="E50" s="101" t="s">
        <v>835</v>
      </c>
      <c r="F50" s="103" t="s">
        <v>848</v>
      </c>
      <c r="G50" s="103" t="s">
        <v>683</v>
      </c>
    </row>
    <row r="51" spans="1:7" ht="26.5" x14ac:dyDescent="0.35">
      <c r="A51" s="97"/>
      <c r="B51" s="100" t="s">
        <v>795</v>
      </c>
      <c r="C51" s="101" t="s">
        <v>649</v>
      </c>
      <c r="D51" s="102">
        <v>18153</v>
      </c>
      <c r="E51" s="101" t="s">
        <v>836</v>
      </c>
      <c r="F51" s="103" t="s">
        <v>848</v>
      </c>
      <c r="G51" s="103" t="s">
        <v>683</v>
      </c>
    </row>
    <row r="52" spans="1:7" x14ac:dyDescent="0.35">
      <c r="A52" s="97"/>
      <c r="B52" s="100" t="s">
        <v>795</v>
      </c>
      <c r="C52" s="101" t="s">
        <v>649</v>
      </c>
      <c r="D52" s="102">
        <v>18154</v>
      </c>
      <c r="E52" s="101" t="s">
        <v>837</v>
      </c>
      <c r="F52" s="103" t="s">
        <v>848</v>
      </c>
      <c r="G52" s="103" t="s">
        <v>683</v>
      </c>
    </row>
    <row r="53" spans="1:7" x14ac:dyDescent="0.35">
      <c r="A53" s="97"/>
      <c r="B53" s="100" t="s">
        <v>795</v>
      </c>
      <c r="C53" s="101" t="s">
        <v>649</v>
      </c>
      <c r="D53" s="102">
        <v>18155</v>
      </c>
      <c r="E53" s="101" t="s">
        <v>838</v>
      </c>
      <c r="F53" s="103" t="s">
        <v>848</v>
      </c>
      <c r="G53" s="103" t="s">
        <v>683</v>
      </c>
    </row>
    <row r="54" spans="1:7" x14ac:dyDescent="0.35">
      <c r="A54" s="97"/>
      <c r="B54" s="100" t="s">
        <v>795</v>
      </c>
      <c r="C54" s="101" t="s">
        <v>649</v>
      </c>
      <c r="D54" s="102">
        <v>18156</v>
      </c>
      <c r="E54" s="101" t="s">
        <v>839</v>
      </c>
      <c r="F54" s="103" t="s">
        <v>848</v>
      </c>
      <c r="G54" s="103" t="s">
        <v>683</v>
      </c>
    </row>
    <row r="55" spans="1:7" ht="39.5" x14ac:dyDescent="0.35">
      <c r="A55" s="97"/>
      <c r="B55" s="100" t="s">
        <v>795</v>
      </c>
      <c r="C55" s="101" t="s">
        <v>649</v>
      </c>
      <c r="D55" s="102">
        <v>18157</v>
      </c>
      <c r="E55" s="101" t="s">
        <v>840</v>
      </c>
      <c r="F55" s="103" t="s">
        <v>848</v>
      </c>
      <c r="G55" s="103" t="s">
        <v>683</v>
      </c>
    </row>
    <row r="56" spans="1:7" ht="39.5" x14ac:dyDescent="0.35">
      <c r="A56" s="97"/>
      <c r="B56" s="100" t="s">
        <v>795</v>
      </c>
      <c r="C56" s="101" t="s">
        <v>649</v>
      </c>
      <c r="D56" s="102">
        <v>18163</v>
      </c>
      <c r="E56" s="101" t="s">
        <v>841</v>
      </c>
      <c r="F56" s="103" t="s">
        <v>848</v>
      </c>
      <c r="G56" s="103" t="s">
        <v>683</v>
      </c>
    </row>
    <row r="57" spans="1:7" x14ac:dyDescent="0.35">
      <c r="A57" s="97"/>
      <c r="B57" s="100" t="s">
        <v>795</v>
      </c>
      <c r="C57" s="101" t="s">
        <v>649</v>
      </c>
      <c r="D57" s="102">
        <v>18175</v>
      </c>
      <c r="E57" s="101" t="s">
        <v>842</v>
      </c>
      <c r="F57" s="103" t="s">
        <v>848</v>
      </c>
      <c r="G57" s="103" t="s">
        <v>683</v>
      </c>
    </row>
    <row r="58" spans="1:7" x14ac:dyDescent="0.35">
      <c r="A58" s="97"/>
      <c r="B58" s="100" t="s">
        <v>795</v>
      </c>
      <c r="C58" s="101" t="s">
        <v>649</v>
      </c>
      <c r="D58" s="102">
        <v>18177</v>
      </c>
      <c r="E58" s="101" t="s">
        <v>843</v>
      </c>
      <c r="F58" s="103" t="s">
        <v>848</v>
      </c>
      <c r="G58" s="103" t="s">
        <v>683</v>
      </c>
    </row>
    <row r="59" spans="1:7" ht="26.5" x14ac:dyDescent="0.35">
      <c r="A59" s="97"/>
      <c r="B59" s="100" t="s">
        <v>795</v>
      </c>
      <c r="C59" s="101" t="s">
        <v>649</v>
      </c>
      <c r="D59" s="102">
        <v>18179</v>
      </c>
      <c r="E59" s="101" t="s">
        <v>844</v>
      </c>
      <c r="F59" s="103" t="s">
        <v>848</v>
      </c>
      <c r="G59" s="103" t="s">
        <v>683</v>
      </c>
    </row>
    <row r="60" spans="1:7" x14ac:dyDescent="0.35">
      <c r="A60" s="97"/>
      <c r="B60" s="100" t="s">
        <v>795</v>
      </c>
      <c r="C60" s="101" t="s">
        <v>649</v>
      </c>
      <c r="D60" s="102">
        <v>18180</v>
      </c>
      <c r="E60" s="101" t="s">
        <v>845</v>
      </c>
      <c r="F60" s="103" t="s">
        <v>848</v>
      </c>
      <c r="G60" s="103" t="s">
        <v>683</v>
      </c>
    </row>
    <row r="61" spans="1:7" x14ac:dyDescent="0.35">
      <c r="A61" s="97"/>
      <c r="B61" s="100" t="s">
        <v>795</v>
      </c>
      <c r="C61" s="101" t="s">
        <v>649</v>
      </c>
      <c r="D61" s="102">
        <v>18230</v>
      </c>
      <c r="E61" s="101" t="s">
        <v>846</v>
      </c>
      <c r="F61" s="103" t="s">
        <v>848</v>
      </c>
      <c r="G61" s="103" t="s">
        <v>683</v>
      </c>
    </row>
    <row r="62" spans="1:7" x14ac:dyDescent="0.35">
      <c r="A62" s="97"/>
      <c r="B62" s="100" t="s">
        <v>795</v>
      </c>
      <c r="C62" s="101" t="s">
        <v>649</v>
      </c>
      <c r="D62" s="102">
        <v>18242</v>
      </c>
      <c r="E62" s="101" t="s">
        <v>847</v>
      </c>
      <c r="F62" s="103" t="s">
        <v>848</v>
      </c>
      <c r="G62" s="103" t="s">
        <v>683</v>
      </c>
    </row>
    <row r="63" spans="1:7" ht="26.5" x14ac:dyDescent="0.35">
      <c r="A63" s="97"/>
      <c r="B63" s="100" t="s">
        <v>650</v>
      </c>
      <c r="C63" s="101" t="s">
        <v>2</v>
      </c>
      <c r="D63" s="102" t="s">
        <v>176</v>
      </c>
      <c r="E63" s="101" t="s">
        <v>849</v>
      </c>
      <c r="F63" s="103"/>
      <c r="G63" s="103"/>
    </row>
    <row r="64" spans="1:7" ht="26.5" x14ac:dyDescent="0.35">
      <c r="A64" s="97"/>
      <c r="B64" s="100" t="s">
        <v>650</v>
      </c>
      <c r="C64" s="101" t="s">
        <v>2</v>
      </c>
      <c r="D64" s="102" t="s">
        <v>176</v>
      </c>
      <c r="E64" s="101" t="s">
        <v>850</v>
      </c>
      <c r="F64" s="103"/>
      <c r="G64" s="103"/>
    </row>
    <row r="65" spans="1:7" ht="26.5" x14ac:dyDescent="0.35">
      <c r="A65" s="97"/>
      <c r="B65" s="100" t="s">
        <v>650</v>
      </c>
      <c r="C65" s="101" t="s">
        <v>2</v>
      </c>
      <c r="D65" s="102" t="s">
        <v>176</v>
      </c>
      <c r="E65" s="101" t="s">
        <v>851</v>
      </c>
      <c r="F65" s="103"/>
      <c r="G65" s="103"/>
    </row>
    <row r="66" spans="1:7" ht="39.5" x14ac:dyDescent="0.35">
      <c r="A66" s="97"/>
      <c r="B66" s="100" t="s">
        <v>650</v>
      </c>
      <c r="C66" s="101" t="s">
        <v>649</v>
      </c>
      <c r="D66" s="102">
        <v>11005</v>
      </c>
      <c r="E66" s="101" t="s">
        <v>651</v>
      </c>
      <c r="F66" s="103" t="s">
        <v>364</v>
      </c>
      <c r="G66" s="103"/>
    </row>
    <row r="67" spans="1:7" ht="104.5" x14ac:dyDescent="0.35">
      <c r="A67" s="97"/>
      <c r="B67" s="100" t="s">
        <v>650</v>
      </c>
      <c r="C67" s="101" t="s">
        <v>649</v>
      </c>
      <c r="D67" s="102">
        <v>60420</v>
      </c>
      <c r="E67" s="101" t="s">
        <v>661</v>
      </c>
      <c r="F67" s="103" t="s">
        <v>5</v>
      </c>
      <c r="G67" s="103"/>
    </row>
    <row r="68" spans="1:7" ht="39.5" x14ac:dyDescent="0.35">
      <c r="A68" s="64">
        <v>1</v>
      </c>
      <c r="B68" s="6" t="s">
        <v>650</v>
      </c>
      <c r="C68" s="6" t="s">
        <v>649</v>
      </c>
      <c r="D68" s="66">
        <v>11005</v>
      </c>
      <c r="E68" s="6" t="s">
        <v>651</v>
      </c>
      <c r="F68" s="63" t="s">
        <v>364</v>
      </c>
      <c r="G68" s="64" t="s">
        <v>683</v>
      </c>
    </row>
    <row r="69" spans="1:7" ht="26.5" x14ac:dyDescent="0.35">
      <c r="A69" s="64">
        <v>2</v>
      </c>
      <c r="B69" s="6" t="s">
        <v>648</v>
      </c>
      <c r="C69" s="6" t="s">
        <v>649</v>
      </c>
      <c r="D69" s="66" t="s">
        <v>653</v>
      </c>
      <c r="E69" s="6" t="s">
        <v>654</v>
      </c>
      <c r="F69" s="63" t="s">
        <v>121</v>
      </c>
      <c r="G69" s="64" t="s">
        <v>683</v>
      </c>
    </row>
    <row r="70" spans="1:7" x14ac:dyDescent="0.35">
      <c r="A70" s="64">
        <v>3</v>
      </c>
      <c r="B70" s="6" t="s">
        <v>648</v>
      </c>
      <c r="C70" s="3" t="s">
        <v>2</v>
      </c>
      <c r="D70" s="66" t="s">
        <v>176</v>
      </c>
      <c r="E70" s="6" t="s">
        <v>656</v>
      </c>
      <c r="F70" s="63" t="s">
        <v>657</v>
      </c>
      <c r="G70" s="64" t="s">
        <v>683</v>
      </c>
    </row>
    <row r="71" spans="1:7" ht="26.5" x14ac:dyDescent="0.35">
      <c r="A71" s="64">
        <v>4</v>
      </c>
      <c r="B71" s="6" t="s">
        <v>650</v>
      </c>
      <c r="C71" s="3" t="s">
        <v>2</v>
      </c>
      <c r="D71" s="66"/>
      <c r="E71" s="6" t="s">
        <v>659</v>
      </c>
      <c r="F71" s="64" t="s">
        <v>10</v>
      </c>
      <c r="G71" s="64" t="s">
        <v>683</v>
      </c>
    </row>
    <row r="72" spans="1:7" ht="104.5" x14ac:dyDescent="0.35">
      <c r="A72" s="64">
        <v>5</v>
      </c>
      <c r="B72" s="6" t="s">
        <v>650</v>
      </c>
      <c r="C72" s="3" t="s">
        <v>649</v>
      </c>
      <c r="D72" s="66" t="s">
        <v>660</v>
      </c>
      <c r="E72" s="6" t="s">
        <v>661</v>
      </c>
      <c r="F72" s="63" t="s">
        <v>5</v>
      </c>
      <c r="G72" s="64" t="s">
        <v>683</v>
      </c>
    </row>
    <row r="73" spans="1:7" x14ac:dyDescent="0.35">
      <c r="A73" s="64">
        <v>6</v>
      </c>
      <c r="B73" s="6" t="s">
        <v>663</v>
      </c>
      <c r="C73" s="3" t="s">
        <v>2</v>
      </c>
      <c r="D73" s="66"/>
      <c r="E73" s="6" t="s">
        <v>664</v>
      </c>
      <c r="F73" s="64" t="s">
        <v>665</v>
      </c>
      <c r="G73" s="64" t="s">
        <v>683</v>
      </c>
    </row>
    <row r="74" spans="1:7" x14ac:dyDescent="0.35">
      <c r="A74" s="64">
        <v>7</v>
      </c>
      <c r="B74" s="6" t="s">
        <v>666</v>
      </c>
      <c r="C74" s="3" t="s">
        <v>649</v>
      </c>
      <c r="D74" s="66" t="s">
        <v>179</v>
      </c>
      <c r="E74" s="6" t="s">
        <v>180</v>
      </c>
      <c r="F74" s="63" t="s">
        <v>41</v>
      </c>
      <c r="G74" s="64" t="s">
        <v>683</v>
      </c>
    </row>
    <row r="75" spans="1:7" ht="26.5" x14ac:dyDescent="0.35">
      <c r="A75" s="64">
        <v>8</v>
      </c>
      <c r="B75" s="6" t="s">
        <v>669</v>
      </c>
      <c r="C75" s="3" t="s">
        <v>2</v>
      </c>
      <c r="D75" s="66"/>
      <c r="E75" s="6" t="s">
        <v>419</v>
      </c>
      <c r="F75" s="63"/>
      <c r="G75" s="64" t="s">
        <v>683</v>
      </c>
    </row>
    <row r="76" spans="1:7" ht="26.5" x14ac:dyDescent="0.35">
      <c r="A76" s="64">
        <v>9</v>
      </c>
      <c r="B76" s="6" t="s">
        <v>669</v>
      </c>
      <c r="C76" s="3" t="s">
        <v>2</v>
      </c>
      <c r="D76" s="66"/>
      <c r="E76" s="6" t="s">
        <v>417</v>
      </c>
      <c r="F76" s="63"/>
      <c r="G76" s="64" t="s">
        <v>683</v>
      </c>
    </row>
    <row r="77" spans="1:7" ht="26.5" x14ac:dyDescent="0.35">
      <c r="A77" s="64">
        <v>10</v>
      </c>
      <c r="B77" s="6" t="s">
        <v>669</v>
      </c>
      <c r="C77" s="3" t="s">
        <v>2</v>
      </c>
      <c r="D77" s="66"/>
      <c r="E77" s="6" t="s">
        <v>670</v>
      </c>
      <c r="F77" s="63"/>
      <c r="G77" s="64" t="s">
        <v>683</v>
      </c>
    </row>
    <row r="78" spans="1:7" x14ac:dyDescent="0.35">
      <c r="A78" s="64">
        <v>11</v>
      </c>
      <c r="B78" s="6" t="s">
        <v>669</v>
      </c>
      <c r="C78" s="3" t="s">
        <v>649</v>
      </c>
      <c r="D78" s="66" t="s">
        <v>671</v>
      </c>
      <c r="E78" s="6" t="s">
        <v>672</v>
      </c>
      <c r="F78" s="63" t="s">
        <v>6</v>
      </c>
      <c r="G78" s="64" t="s">
        <v>683</v>
      </c>
    </row>
    <row r="79" spans="1:7" x14ac:dyDescent="0.35">
      <c r="A79" s="64">
        <v>12</v>
      </c>
      <c r="B79" s="6" t="s">
        <v>669</v>
      </c>
      <c r="C79" s="3" t="s">
        <v>2</v>
      </c>
      <c r="D79" s="66"/>
      <c r="E79" s="6" t="s">
        <v>673</v>
      </c>
      <c r="F79" s="64" t="s">
        <v>41</v>
      </c>
      <c r="G79" s="64" t="s">
        <v>683</v>
      </c>
    </row>
    <row r="80" spans="1:7" x14ac:dyDescent="0.35">
      <c r="A80" s="64">
        <v>13</v>
      </c>
      <c r="B80" s="6" t="s">
        <v>669</v>
      </c>
      <c r="C80" s="3" t="s">
        <v>649</v>
      </c>
      <c r="D80" s="66" t="s">
        <v>674</v>
      </c>
      <c r="E80" s="6" t="s">
        <v>675</v>
      </c>
      <c r="F80" s="63" t="s">
        <v>8</v>
      </c>
      <c r="G80" s="64" t="s">
        <v>683</v>
      </c>
    </row>
    <row r="81" spans="1:7" x14ac:dyDescent="0.35">
      <c r="A81" s="64">
        <v>14</v>
      </c>
      <c r="B81" s="6" t="s">
        <v>669</v>
      </c>
      <c r="C81" s="3" t="s">
        <v>649</v>
      </c>
      <c r="D81" s="66" t="s">
        <v>676</v>
      </c>
      <c r="E81" s="6" t="s">
        <v>677</v>
      </c>
      <c r="F81" s="63" t="s">
        <v>8</v>
      </c>
      <c r="G81" s="64" t="s">
        <v>683</v>
      </c>
    </row>
    <row r="82" spans="1:7" x14ac:dyDescent="0.35">
      <c r="A82" s="64">
        <v>15</v>
      </c>
      <c r="B82" s="6" t="s">
        <v>669</v>
      </c>
      <c r="C82" s="3" t="s">
        <v>649</v>
      </c>
      <c r="D82" s="66" t="s">
        <v>678</v>
      </c>
      <c r="E82" s="6" t="s">
        <v>679</v>
      </c>
      <c r="F82" s="63" t="s">
        <v>8</v>
      </c>
      <c r="G82" s="64" t="s">
        <v>683</v>
      </c>
    </row>
    <row r="83" spans="1:7" ht="26.5" x14ac:dyDescent="0.35">
      <c r="A83" s="64">
        <v>16</v>
      </c>
      <c r="B83" s="6" t="s">
        <v>669</v>
      </c>
      <c r="C83" s="3" t="s">
        <v>649</v>
      </c>
      <c r="D83" s="66" t="s">
        <v>680</v>
      </c>
      <c r="E83" s="6" t="s">
        <v>681</v>
      </c>
      <c r="F83" s="63" t="s">
        <v>8</v>
      </c>
      <c r="G83" s="64" t="s">
        <v>683</v>
      </c>
    </row>
    <row r="84" spans="1:7" x14ac:dyDescent="0.35">
      <c r="A84" s="64">
        <v>17</v>
      </c>
      <c r="B84" s="6" t="s">
        <v>669</v>
      </c>
      <c r="C84" s="3" t="s">
        <v>2</v>
      </c>
      <c r="D84" s="66"/>
      <c r="E84" s="6" t="s">
        <v>682</v>
      </c>
      <c r="F84" s="64" t="s">
        <v>1</v>
      </c>
      <c r="G84" s="64" t="s">
        <v>683</v>
      </c>
    </row>
    <row r="85" spans="1:7" ht="39.5" x14ac:dyDescent="0.35">
      <c r="A85" s="64">
        <v>18</v>
      </c>
      <c r="B85" s="6" t="s">
        <v>669</v>
      </c>
      <c r="C85" s="3" t="s">
        <v>2</v>
      </c>
      <c r="D85" s="66"/>
      <c r="E85" s="6" t="s">
        <v>684</v>
      </c>
      <c r="F85" s="64" t="s">
        <v>8</v>
      </c>
      <c r="G85" s="64" t="s">
        <v>683</v>
      </c>
    </row>
    <row r="86" spans="1:7" ht="26.5" x14ac:dyDescent="0.35">
      <c r="A86" s="64">
        <v>19</v>
      </c>
      <c r="B86" s="6" t="s">
        <v>648</v>
      </c>
      <c r="C86" s="3" t="s">
        <v>649</v>
      </c>
      <c r="D86" s="66" t="s">
        <v>686</v>
      </c>
      <c r="E86" s="6" t="s">
        <v>687</v>
      </c>
      <c r="F86" s="63" t="s">
        <v>685</v>
      </c>
      <c r="G86" s="64" t="s">
        <v>683</v>
      </c>
    </row>
    <row r="87" spans="1:7" ht="52.5" x14ac:dyDescent="0.35">
      <c r="A87" s="64">
        <v>20</v>
      </c>
      <c r="B87" s="6" t="s">
        <v>650</v>
      </c>
      <c r="C87" s="3" t="s">
        <v>2</v>
      </c>
      <c r="D87" s="66"/>
      <c r="E87" s="6" t="s">
        <v>688</v>
      </c>
      <c r="F87" s="64" t="s">
        <v>1</v>
      </c>
      <c r="G87" s="64" t="s">
        <v>683</v>
      </c>
    </row>
    <row r="88" spans="1:7" ht="52.5" x14ac:dyDescent="0.35">
      <c r="A88" s="64">
        <v>21</v>
      </c>
      <c r="B88" s="6" t="s">
        <v>650</v>
      </c>
      <c r="C88" s="3" t="s">
        <v>2</v>
      </c>
      <c r="D88" s="66"/>
      <c r="E88" s="6" t="s">
        <v>689</v>
      </c>
      <c r="F88" s="64" t="s">
        <v>667</v>
      </c>
      <c r="G88" s="64" t="s">
        <v>683</v>
      </c>
    </row>
    <row r="89" spans="1:7" ht="26.5" x14ac:dyDescent="0.35">
      <c r="A89" s="64">
        <v>22</v>
      </c>
      <c r="B89" s="6" t="s">
        <v>690</v>
      </c>
      <c r="C89" s="3" t="s">
        <v>649</v>
      </c>
      <c r="D89" s="66" t="s">
        <v>691</v>
      </c>
      <c r="E89" s="6" t="s">
        <v>692</v>
      </c>
      <c r="F89" s="63" t="s">
        <v>8</v>
      </c>
      <c r="G89" s="64" t="s">
        <v>683</v>
      </c>
    </row>
    <row r="90" spans="1:7" ht="26.5" x14ac:dyDescent="0.35">
      <c r="A90" s="64">
        <v>23</v>
      </c>
      <c r="B90" s="6" t="s">
        <v>690</v>
      </c>
      <c r="C90" s="3" t="s">
        <v>649</v>
      </c>
      <c r="D90" s="66" t="s">
        <v>693</v>
      </c>
      <c r="E90" s="6" t="s">
        <v>694</v>
      </c>
      <c r="F90" s="63" t="s">
        <v>8</v>
      </c>
      <c r="G90" s="64" t="s">
        <v>683</v>
      </c>
    </row>
    <row r="91" spans="1:7" ht="39.5" x14ac:dyDescent="0.35">
      <c r="A91" s="64">
        <v>24</v>
      </c>
      <c r="B91" s="6" t="s">
        <v>650</v>
      </c>
      <c r="C91" s="3" t="s">
        <v>2</v>
      </c>
      <c r="D91" s="66"/>
      <c r="E91" s="6" t="s">
        <v>423</v>
      </c>
      <c r="F91" s="64" t="s">
        <v>652</v>
      </c>
      <c r="G91" s="64" t="s">
        <v>683</v>
      </c>
    </row>
    <row r="92" spans="1:7" ht="39.5" x14ac:dyDescent="0.35">
      <c r="A92" s="64">
        <v>25</v>
      </c>
      <c r="B92" s="6" t="s">
        <v>650</v>
      </c>
      <c r="C92" s="3" t="s">
        <v>2</v>
      </c>
      <c r="D92" s="66"/>
      <c r="E92" s="6" t="s">
        <v>695</v>
      </c>
      <c r="F92" s="64" t="s">
        <v>1</v>
      </c>
      <c r="G92" s="64" t="s">
        <v>683</v>
      </c>
    </row>
    <row r="93" spans="1:7" x14ac:dyDescent="0.35">
      <c r="A93" s="64">
        <v>26</v>
      </c>
      <c r="B93" s="6" t="s">
        <v>658</v>
      </c>
      <c r="C93" s="3" t="s">
        <v>2</v>
      </c>
      <c r="D93" s="66"/>
      <c r="E93" s="6" t="s">
        <v>696</v>
      </c>
      <c r="F93" s="64" t="s">
        <v>655</v>
      </c>
      <c r="G93" s="64" t="s">
        <v>683</v>
      </c>
    </row>
    <row r="94" spans="1:7" x14ac:dyDescent="0.35">
      <c r="A94" s="64">
        <v>27</v>
      </c>
      <c r="B94" s="6" t="s">
        <v>658</v>
      </c>
      <c r="C94" s="3" t="s">
        <v>649</v>
      </c>
      <c r="D94" s="66" t="s">
        <v>697</v>
      </c>
      <c r="E94" s="6" t="s">
        <v>698</v>
      </c>
      <c r="F94" s="63" t="s">
        <v>699</v>
      </c>
      <c r="G94" s="64" t="s">
        <v>683</v>
      </c>
    </row>
    <row r="95" spans="1:7" ht="26.5" x14ac:dyDescent="0.35">
      <c r="A95" s="64">
        <v>28</v>
      </c>
      <c r="B95" s="6" t="s">
        <v>658</v>
      </c>
      <c r="C95" s="3" t="s">
        <v>649</v>
      </c>
      <c r="D95" s="66" t="s">
        <v>700</v>
      </c>
      <c r="E95" s="6" t="s">
        <v>701</v>
      </c>
      <c r="F95" s="63" t="s">
        <v>702</v>
      </c>
      <c r="G95" s="64" t="s">
        <v>683</v>
      </c>
    </row>
    <row r="96" spans="1:7" ht="39.5" x14ac:dyDescent="0.35">
      <c r="A96" s="64">
        <v>29</v>
      </c>
      <c r="B96" s="6" t="s">
        <v>658</v>
      </c>
      <c r="C96" s="3" t="s">
        <v>649</v>
      </c>
      <c r="D96" s="66" t="s">
        <v>703</v>
      </c>
      <c r="E96" s="6" t="s">
        <v>704</v>
      </c>
      <c r="F96" s="63" t="s">
        <v>702</v>
      </c>
      <c r="G96" s="64" t="s">
        <v>683</v>
      </c>
    </row>
    <row r="97" spans="1:7" x14ac:dyDescent="0.35">
      <c r="A97" s="64">
        <v>30</v>
      </c>
      <c r="B97" s="6" t="s">
        <v>658</v>
      </c>
      <c r="C97" s="3" t="s">
        <v>649</v>
      </c>
      <c r="D97" s="66" t="s">
        <v>705</v>
      </c>
      <c r="E97" s="6" t="s">
        <v>706</v>
      </c>
      <c r="F97" s="63" t="s">
        <v>707</v>
      </c>
      <c r="G97" s="64" t="s">
        <v>683</v>
      </c>
    </row>
    <row r="98" spans="1:7" x14ac:dyDescent="0.35">
      <c r="A98" s="64">
        <v>31</v>
      </c>
      <c r="B98" s="6" t="s">
        <v>658</v>
      </c>
      <c r="C98" s="3" t="s">
        <v>649</v>
      </c>
      <c r="D98" s="66" t="s">
        <v>708</v>
      </c>
      <c r="E98" s="6" t="s">
        <v>709</v>
      </c>
      <c r="F98" s="63" t="s">
        <v>710</v>
      </c>
      <c r="G98" s="64" t="s">
        <v>683</v>
      </c>
    </row>
    <row r="99" spans="1:7" x14ac:dyDescent="0.35">
      <c r="A99" s="64">
        <v>32</v>
      </c>
      <c r="B99" s="6" t="s">
        <v>658</v>
      </c>
      <c r="C99" s="3" t="s">
        <v>649</v>
      </c>
      <c r="D99" s="66" t="s">
        <v>711</v>
      </c>
      <c r="E99" s="6" t="s">
        <v>712</v>
      </c>
      <c r="F99" s="63" t="s">
        <v>699</v>
      </c>
      <c r="G99" s="64" t="s">
        <v>683</v>
      </c>
    </row>
    <row r="100" spans="1:7" x14ac:dyDescent="0.35">
      <c r="A100" s="64">
        <v>33</v>
      </c>
      <c r="B100" s="6" t="s">
        <v>658</v>
      </c>
      <c r="C100" s="3" t="s">
        <v>649</v>
      </c>
      <c r="D100" s="66" t="s">
        <v>713</v>
      </c>
      <c r="E100" s="6" t="s">
        <v>714</v>
      </c>
      <c r="F100" s="63" t="s">
        <v>715</v>
      </c>
      <c r="G100" s="64" t="s">
        <v>683</v>
      </c>
    </row>
    <row r="101" spans="1:7" x14ac:dyDescent="0.35">
      <c r="A101" s="64">
        <v>34</v>
      </c>
      <c r="B101" s="6" t="s">
        <v>658</v>
      </c>
      <c r="C101" s="3" t="s">
        <v>649</v>
      </c>
      <c r="D101" s="66" t="s">
        <v>716</v>
      </c>
      <c r="E101" s="6" t="s">
        <v>717</v>
      </c>
      <c r="F101" s="63" t="s">
        <v>715</v>
      </c>
      <c r="G101" s="64" t="s">
        <v>683</v>
      </c>
    </row>
    <row r="102" spans="1:7" ht="26.5" x14ac:dyDescent="0.35">
      <c r="A102" s="64">
        <v>35</v>
      </c>
      <c r="B102" s="6" t="s">
        <v>658</v>
      </c>
      <c r="C102" s="3" t="s">
        <v>649</v>
      </c>
      <c r="D102" s="66" t="s">
        <v>718</v>
      </c>
      <c r="E102" s="6" t="s">
        <v>719</v>
      </c>
      <c r="F102" s="63" t="s">
        <v>715</v>
      </c>
      <c r="G102" s="64" t="s">
        <v>683</v>
      </c>
    </row>
    <row r="103" spans="1:7" ht="26.5" x14ac:dyDescent="0.35">
      <c r="A103" s="64">
        <v>36</v>
      </c>
      <c r="B103" s="6" t="s">
        <v>658</v>
      </c>
      <c r="C103" s="3" t="s">
        <v>649</v>
      </c>
      <c r="D103" s="66" t="s">
        <v>720</v>
      </c>
      <c r="E103" s="6" t="s">
        <v>721</v>
      </c>
      <c r="F103" s="63" t="s">
        <v>715</v>
      </c>
      <c r="G103" s="64" t="s">
        <v>683</v>
      </c>
    </row>
    <row r="104" spans="1:7" ht="26.5" x14ac:dyDescent="0.35">
      <c r="A104" s="64">
        <v>37</v>
      </c>
      <c r="B104" s="6" t="s">
        <v>658</v>
      </c>
      <c r="C104" s="3" t="s">
        <v>649</v>
      </c>
      <c r="D104" s="66" t="s">
        <v>722</v>
      </c>
      <c r="E104" s="6" t="s">
        <v>723</v>
      </c>
      <c r="F104" s="63" t="s">
        <v>715</v>
      </c>
      <c r="G104" s="64" t="s">
        <v>683</v>
      </c>
    </row>
    <row r="105" spans="1:7" x14ac:dyDescent="0.35">
      <c r="A105" s="64">
        <v>38</v>
      </c>
      <c r="B105" s="6" t="s">
        <v>658</v>
      </c>
      <c r="C105" s="3" t="s">
        <v>649</v>
      </c>
      <c r="D105" s="66" t="s">
        <v>724</v>
      </c>
      <c r="E105" s="6" t="s">
        <v>725</v>
      </c>
      <c r="F105" s="63" t="s">
        <v>726</v>
      </c>
      <c r="G105" s="64" t="s">
        <v>683</v>
      </c>
    </row>
    <row r="106" spans="1:7" x14ac:dyDescent="0.35">
      <c r="A106" s="64">
        <v>39</v>
      </c>
      <c r="B106" s="6" t="s">
        <v>658</v>
      </c>
      <c r="C106" s="3" t="s">
        <v>649</v>
      </c>
      <c r="D106" s="66" t="s">
        <v>727</v>
      </c>
      <c r="E106" s="6" t="s">
        <v>728</v>
      </c>
      <c r="F106" s="63" t="s">
        <v>726</v>
      </c>
      <c r="G106" s="64" t="s">
        <v>683</v>
      </c>
    </row>
    <row r="107" spans="1:7" x14ac:dyDescent="0.35">
      <c r="A107" s="64">
        <v>40</v>
      </c>
      <c r="B107" s="6" t="s">
        <v>658</v>
      </c>
      <c r="C107" s="3" t="s">
        <v>649</v>
      </c>
      <c r="D107" s="66" t="s">
        <v>729</v>
      </c>
      <c r="E107" s="6" t="s">
        <v>730</v>
      </c>
      <c r="F107" s="63" t="s">
        <v>715</v>
      </c>
      <c r="G107" s="64" t="s">
        <v>683</v>
      </c>
    </row>
    <row r="108" spans="1:7" ht="26.5" x14ac:dyDescent="0.35">
      <c r="A108" s="64">
        <v>41</v>
      </c>
      <c r="B108" s="6" t="s">
        <v>658</v>
      </c>
      <c r="C108" s="3" t="s">
        <v>649</v>
      </c>
      <c r="D108" s="66" t="s">
        <v>731</v>
      </c>
      <c r="E108" s="6" t="s">
        <v>732</v>
      </c>
      <c r="F108" s="63" t="s">
        <v>715</v>
      </c>
      <c r="G108" s="64" t="s">
        <v>683</v>
      </c>
    </row>
    <row r="109" spans="1:7" x14ac:dyDescent="0.35">
      <c r="A109" s="64">
        <v>42</v>
      </c>
      <c r="B109" s="6" t="s">
        <v>658</v>
      </c>
      <c r="C109" s="3" t="s">
        <v>649</v>
      </c>
      <c r="D109" s="66" t="s">
        <v>733</v>
      </c>
      <c r="E109" s="6" t="s">
        <v>734</v>
      </c>
      <c r="F109" s="63" t="s">
        <v>668</v>
      </c>
      <c r="G109" s="64" t="s">
        <v>683</v>
      </c>
    </row>
    <row r="110" spans="1:7" ht="26.5" x14ac:dyDescent="0.35">
      <c r="A110" s="64">
        <v>43</v>
      </c>
      <c r="B110" s="6" t="s">
        <v>658</v>
      </c>
      <c r="C110" s="3" t="s">
        <v>649</v>
      </c>
      <c r="D110" s="66" t="s">
        <v>735</v>
      </c>
      <c r="E110" s="6" t="s">
        <v>736</v>
      </c>
      <c r="F110" s="63" t="s">
        <v>668</v>
      </c>
      <c r="G110" s="64" t="s">
        <v>683</v>
      </c>
    </row>
    <row r="111" spans="1:7" x14ac:dyDescent="0.35">
      <c r="A111" s="64">
        <v>44</v>
      </c>
      <c r="B111" s="6" t="s">
        <v>658</v>
      </c>
      <c r="C111" s="3" t="s">
        <v>649</v>
      </c>
      <c r="D111" s="66" t="s">
        <v>737</v>
      </c>
      <c r="E111" s="6" t="s">
        <v>738</v>
      </c>
      <c r="F111" s="63" t="s">
        <v>668</v>
      </c>
      <c r="G111" s="64" t="s">
        <v>683</v>
      </c>
    </row>
    <row r="112" spans="1:7" x14ac:dyDescent="0.35">
      <c r="A112" s="64">
        <v>45</v>
      </c>
      <c r="B112" s="6" t="s">
        <v>658</v>
      </c>
      <c r="C112" s="3" t="s">
        <v>649</v>
      </c>
      <c r="D112" s="66" t="s">
        <v>739</v>
      </c>
      <c r="E112" s="6" t="s">
        <v>740</v>
      </c>
      <c r="F112" s="63" t="s">
        <v>726</v>
      </c>
      <c r="G112" s="64" t="s">
        <v>683</v>
      </c>
    </row>
    <row r="113" spans="1:7" x14ac:dyDescent="0.35">
      <c r="A113" s="64">
        <v>46</v>
      </c>
      <c r="B113" s="6" t="s">
        <v>658</v>
      </c>
      <c r="C113" s="3" t="s">
        <v>649</v>
      </c>
      <c r="D113" s="66" t="s">
        <v>741</v>
      </c>
      <c r="E113" s="6" t="s">
        <v>742</v>
      </c>
      <c r="F113" s="63" t="s">
        <v>699</v>
      </c>
      <c r="G113" s="64" t="s">
        <v>683</v>
      </c>
    </row>
    <row r="114" spans="1:7" ht="26.5" x14ac:dyDescent="0.35">
      <c r="A114" s="64">
        <v>47</v>
      </c>
      <c r="B114" s="6" t="s">
        <v>658</v>
      </c>
      <c r="C114" s="3" t="s">
        <v>649</v>
      </c>
      <c r="D114" s="66" t="s">
        <v>743</v>
      </c>
      <c r="E114" s="6" t="s">
        <v>744</v>
      </c>
      <c r="F114" s="63" t="s">
        <v>745</v>
      </c>
      <c r="G114" s="64" t="s">
        <v>683</v>
      </c>
    </row>
    <row r="115" spans="1:7" ht="26.5" x14ac:dyDescent="0.35">
      <c r="A115" s="64">
        <v>48</v>
      </c>
      <c r="B115" s="6" t="s">
        <v>658</v>
      </c>
      <c r="C115" s="3" t="s">
        <v>649</v>
      </c>
      <c r="D115" s="66" t="s">
        <v>746</v>
      </c>
      <c r="E115" s="6" t="s">
        <v>747</v>
      </c>
      <c r="F115" s="63" t="s">
        <v>748</v>
      </c>
      <c r="G115" s="64" t="s">
        <v>683</v>
      </c>
    </row>
    <row r="116" spans="1:7" x14ac:dyDescent="0.35">
      <c r="A116" s="64">
        <v>49</v>
      </c>
      <c r="B116" s="6" t="s">
        <v>658</v>
      </c>
      <c r="C116" s="3" t="s">
        <v>649</v>
      </c>
      <c r="D116" s="66" t="s">
        <v>749</v>
      </c>
      <c r="E116" s="6" t="s">
        <v>750</v>
      </c>
      <c r="F116" s="63" t="s">
        <v>665</v>
      </c>
      <c r="G116" s="64" t="s">
        <v>683</v>
      </c>
    </row>
    <row r="117" spans="1:7" x14ac:dyDescent="0.35">
      <c r="A117" s="64">
        <v>50</v>
      </c>
      <c r="B117" s="6" t="s">
        <v>658</v>
      </c>
      <c r="C117" s="3" t="s">
        <v>649</v>
      </c>
      <c r="D117" s="66" t="s">
        <v>751</v>
      </c>
      <c r="E117" s="6" t="s">
        <v>752</v>
      </c>
      <c r="F117" s="63" t="s">
        <v>753</v>
      </c>
      <c r="G117" s="64" t="s">
        <v>683</v>
      </c>
    </row>
    <row r="118" spans="1:7" ht="26.5" x14ac:dyDescent="0.35">
      <c r="A118" s="64">
        <v>51</v>
      </c>
      <c r="B118" s="6" t="s">
        <v>658</v>
      </c>
      <c r="C118" s="3" t="s">
        <v>649</v>
      </c>
      <c r="D118" s="66" t="s">
        <v>754</v>
      </c>
      <c r="E118" s="6" t="s">
        <v>755</v>
      </c>
      <c r="F118" s="63" t="s">
        <v>707</v>
      </c>
      <c r="G118" s="64" t="s">
        <v>683</v>
      </c>
    </row>
    <row r="119" spans="1:7" x14ac:dyDescent="0.35">
      <c r="A119" s="64">
        <v>52</v>
      </c>
      <c r="B119" s="6" t="s">
        <v>658</v>
      </c>
      <c r="C119" s="3" t="s">
        <v>649</v>
      </c>
      <c r="D119" s="66" t="s">
        <v>756</v>
      </c>
      <c r="E119" s="6" t="s">
        <v>757</v>
      </c>
      <c r="F119" s="63" t="s">
        <v>368</v>
      </c>
      <c r="G119" s="64" t="s">
        <v>683</v>
      </c>
    </row>
    <row r="120" spans="1:7" x14ac:dyDescent="0.35">
      <c r="A120" s="64">
        <v>53</v>
      </c>
      <c r="B120" s="6" t="s">
        <v>658</v>
      </c>
      <c r="C120" s="3" t="s">
        <v>649</v>
      </c>
      <c r="D120" s="66" t="s">
        <v>758</v>
      </c>
      <c r="E120" s="6" t="s">
        <v>759</v>
      </c>
      <c r="F120" s="63" t="s">
        <v>753</v>
      </c>
      <c r="G120" s="64" t="s">
        <v>683</v>
      </c>
    </row>
    <row r="121" spans="1:7" ht="26.5" x14ac:dyDescent="0.35">
      <c r="A121" s="64">
        <v>54</v>
      </c>
      <c r="B121" s="6" t="s">
        <v>658</v>
      </c>
      <c r="C121" s="3" t="s">
        <v>649</v>
      </c>
      <c r="D121" s="66" t="s">
        <v>760</v>
      </c>
      <c r="E121" s="6" t="s">
        <v>761</v>
      </c>
      <c r="F121" s="63" t="s">
        <v>748</v>
      </c>
      <c r="G121" s="64" t="s">
        <v>683</v>
      </c>
    </row>
    <row r="122" spans="1:7" ht="26.5" x14ac:dyDescent="0.35">
      <c r="A122" s="64">
        <v>55</v>
      </c>
      <c r="B122" s="6" t="s">
        <v>762</v>
      </c>
      <c r="C122" s="3" t="s">
        <v>649</v>
      </c>
      <c r="D122" s="66" t="s">
        <v>763</v>
      </c>
      <c r="E122" s="6" t="s">
        <v>764</v>
      </c>
      <c r="F122" s="63" t="s">
        <v>55</v>
      </c>
      <c r="G122" s="64" t="s">
        <v>683</v>
      </c>
    </row>
    <row r="123" spans="1:7" ht="26.5" x14ac:dyDescent="0.35">
      <c r="A123" s="64">
        <v>56</v>
      </c>
      <c r="B123" s="6" t="s">
        <v>762</v>
      </c>
      <c r="C123" s="3" t="s">
        <v>649</v>
      </c>
      <c r="D123" s="66" t="s">
        <v>298</v>
      </c>
      <c r="E123" s="6" t="s">
        <v>765</v>
      </c>
      <c r="F123" s="63" t="s">
        <v>55</v>
      </c>
      <c r="G123" s="64" t="s">
        <v>683</v>
      </c>
    </row>
    <row r="124" spans="1:7" x14ac:dyDescent="0.35">
      <c r="A124" s="64">
        <v>57</v>
      </c>
      <c r="B124" s="6" t="s">
        <v>762</v>
      </c>
      <c r="C124" s="3" t="s">
        <v>649</v>
      </c>
      <c r="D124" s="66" t="s">
        <v>300</v>
      </c>
      <c r="E124" s="6" t="s">
        <v>301</v>
      </c>
      <c r="F124" s="63" t="s">
        <v>55</v>
      </c>
      <c r="G124" s="64" t="s">
        <v>683</v>
      </c>
    </row>
    <row r="125" spans="1:7" ht="26.5" x14ac:dyDescent="0.35">
      <c r="A125" s="64">
        <v>58</v>
      </c>
      <c r="B125" s="6" t="s">
        <v>762</v>
      </c>
      <c r="C125" s="3" t="s">
        <v>649</v>
      </c>
      <c r="D125" s="66" t="s">
        <v>766</v>
      </c>
      <c r="E125" s="6" t="s">
        <v>767</v>
      </c>
      <c r="F125" s="63" t="s">
        <v>55</v>
      </c>
      <c r="G125" s="64" t="s">
        <v>683</v>
      </c>
    </row>
    <row r="126" spans="1:7" ht="26.5" x14ac:dyDescent="0.35">
      <c r="A126" s="64">
        <v>59</v>
      </c>
      <c r="B126" s="6" t="s">
        <v>762</v>
      </c>
      <c r="C126" s="3" t="s">
        <v>649</v>
      </c>
      <c r="D126" s="66" t="s">
        <v>768</v>
      </c>
      <c r="E126" s="6" t="s">
        <v>769</v>
      </c>
      <c r="F126" s="63" t="s">
        <v>55</v>
      </c>
      <c r="G126" s="64" t="s">
        <v>683</v>
      </c>
    </row>
    <row r="127" spans="1:7" ht="26.5" x14ac:dyDescent="0.35">
      <c r="A127" s="64">
        <v>60</v>
      </c>
      <c r="B127" s="6" t="s">
        <v>762</v>
      </c>
      <c r="C127" s="3" t="s">
        <v>649</v>
      </c>
      <c r="D127" s="66" t="s">
        <v>770</v>
      </c>
      <c r="E127" s="6" t="s">
        <v>771</v>
      </c>
      <c r="F127" s="63" t="s">
        <v>55</v>
      </c>
      <c r="G127" s="64" t="s">
        <v>683</v>
      </c>
    </row>
    <row r="128" spans="1:7" x14ac:dyDescent="0.35">
      <c r="A128" s="64">
        <v>61</v>
      </c>
      <c r="B128" s="6" t="s">
        <v>762</v>
      </c>
      <c r="C128" s="3" t="s">
        <v>649</v>
      </c>
      <c r="D128" s="66" t="s">
        <v>772</v>
      </c>
      <c r="E128" s="6" t="s">
        <v>773</v>
      </c>
      <c r="F128" s="63" t="s">
        <v>55</v>
      </c>
      <c r="G128" s="64" t="s">
        <v>683</v>
      </c>
    </row>
    <row r="129" spans="1:7" ht="39.5" x14ac:dyDescent="0.35">
      <c r="A129" s="64">
        <v>62</v>
      </c>
      <c r="B129" s="6" t="s">
        <v>762</v>
      </c>
      <c r="C129" s="3" t="s">
        <v>649</v>
      </c>
      <c r="D129" s="66" t="s">
        <v>774</v>
      </c>
      <c r="E129" s="6" t="s">
        <v>775</v>
      </c>
      <c r="F129" s="63" t="s">
        <v>55</v>
      </c>
      <c r="G129" s="64" t="s">
        <v>683</v>
      </c>
    </row>
    <row r="130" spans="1:7" ht="26.5" x14ac:dyDescent="0.35">
      <c r="A130" s="64">
        <v>63</v>
      </c>
      <c r="B130" s="6" t="s">
        <v>762</v>
      </c>
      <c r="C130" s="3" t="s">
        <v>649</v>
      </c>
      <c r="D130" s="66" t="s">
        <v>776</v>
      </c>
      <c r="E130" s="6" t="s">
        <v>777</v>
      </c>
      <c r="F130" s="63" t="s">
        <v>55</v>
      </c>
      <c r="G130" s="64" t="s">
        <v>683</v>
      </c>
    </row>
    <row r="131" spans="1:7" ht="39.5" x14ac:dyDescent="0.35">
      <c r="A131" s="64">
        <v>64</v>
      </c>
      <c r="B131" s="6" t="s">
        <v>762</v>
      </c>
      <c r="C131" s="3" t="s">
        <v>2</v>
      </c>
      <c r="D131" s="66"/>
      <c r="E131" s="6" t="s">
        <v>778</v>
      </c>
      <c r="F131" s="63"/>
      <c r="G131" s="64" t="s">
        <v>683</v>
      </c>
    </row>
    <row r="132" spans="1:7" ht="52.5" x14ac:dyDescent="0.35">
      <c r="A132" s="64">
        <v>65</v>
      </c>
      <c r="B132" s="6" t="s">
        <v>762</v>
      </c>
      <c r="C132" s="3" t="s">
        <v>2</v>
      </c>
      <c r="D132" s="66"/>
      <c r="E132" s="6" t="s">
        <v>779</v>
      </c>
      <c r="F132" s="63"/>
      <c r="G132" s="64" t="s">
        <v>683</v>
      </c>
    </row>
    <row r="133" spans="1:7" ht="65.5" x14ac:dyDescent="0.35">
      <c r="A133" s="64">
        <v>66</v>
      </c>
      <c r="B133" s="6" t="s">
        <v>762</v>
      </c>
      <c r="C133" s="3" t="s">
        <v>2</v>
      </c>
      <c r="D133" s="66"/>
      <c r="E133" s="6" t="s">
        <v>780</v>
      </c>
      <c r="F133" s="63"/>
      <c r="G133" s="64" t="s">
        <v>683</v>
      </c>
    </row>
    <row r="134" spans="1:7" ht="39.5" x14ac:dyDescent="0.35">
      <c r="A134" s="64">
        <v>67</v>
      </c>
      <c r="B134" s="6" t="s">
        <v>762</v>
      </c>
      <c r="C134" s="3" t="s">
        <v>2</v>
      </c>
      <c r="D134" s="66"/>
      <c r="E134" s="6" t="s">
        <v>781</v>
      </c>
      <c r="F134" s="63"/>
      <c r="G134" s="64" t="s">
        <v>683</v>
      </c>
    </row>
    <row r="135" spans="1:7" ht="26.5" x14ac:dyDescent="0.35">
      <c r="A135" s="64">
        <v>68</v>
      </c>
      <c r="B135" s="6" t="s">
        <v>762</v>
      </c>
      <c r="C135" s="3" t="s">
        <v>2</v>
      </c>
      <c r="D135" s="66"/>
      <c r="E135" s="6" t="s">
        <v>782</v>
      </c>
      <c r="F135" s="63"/>
      <c r="G135" s="64" t="s">
        <v>683</v>
      </c>
    </row>
    <row r="136" spans="1:7" ht="65.5" x14ac:dyDescent="0.35">
      <c r="A136" s="64">
        <v>69</v>
      </c>
      <c r="B136" s="6" t="s">
        <v>650</v>
      </c>
      <c r="C136" s="3" t="s">
        <v>2</v>
      </c>
      <c r="D136" s="66"/>
      <c r="E136" s="6" t="s">
        <v>783</v>
      </c>
      <c r="F136" s="64" t="s">
        <v>662</v>
      </c>
      <c r="G136" s="64" t="s">
        <v>683</v>
      </c>
    </row>
    <row r="137" spans="1:7" ht="65.5" x14ac:dyDescent="0.35">
      <c r="A137" s="64">
        <v>70</v>
      </c>
      <c r="B137" s="6" t="s">
        <v>650</v>
      </c>
      <c r="C137" s="3" t="s">
        <v>2</v>
      </c>
      <c r="D137" s="66"/>
      <c r="E137" s="6" t="s">
        <v>784</v>
      </c>
      <c r="F137" s="64" t="s">
        <v>662</v>
      </c>
      <c r="G137" s="64" t="s">
        <v>683</v>
      </c>
    </row>
    <row r="138" spans="1:7" x14ac:dyDescent="0.35">
      <c r="B138" s="37"/>
      <c r="C138" s="37"/>
      <c r="D138" s="76"/>
      <c r="E138" s="77"/>
      <c r="F138" s="37"/>
      <c r="G138" s="41"/>
    </row>
    <row r="139" spans="1:7" x14ac:dyDescent="0.35">
      <c r="B139" s="37"/>
      <c r="C139" s="37"/>
      <c r="D139" s="76"/>
      <c r="E139" s="77"/>
      <c r="F139" s="37"/>
      <c r="G139" s="41"/>
    </row>
    <row r="140" spans="1:7" x14ac:dyDescent="0.35">
      <c r="B140" s="37"/>
      <c r="C140" s="37"/>
      <c r="D140" s="76"/>
      <c r="E140" s="77"/>
      <c r="F140" s="37"/>
      <c r="G140" s="41"/>
    </row>
    <row r="141" spans="1:7" x14ac:dyDescent="0.35">
      <c r="B141" s="37"/>
      <c r="C141" s="37"/>
      <c r="D141" s="76"/>
      <c r="E141" s="42"/>
      <c r="F141" s="37"/>
      <c r="G141" s="41"/>
    </row>
    <row r="142" spans="1:7" x14ac:dyDescent="0.35">
      <c r="B142" s="37"/>
      <c r="C142" s="37"/>
      <c r="D142" s="76"/>
      <c r="E142" s="77"/>
      <c r="F142" s="37"/>
      <c r="G142" s="41"/>
    </row>
    <row r="143" spans="1:7" x14ac:dyDescent="0.35">
      <c r="B143" s="37"/>
      <c r="C143" s="37"/>
      <c r="D143" s="76"/>
      <c r="E143" s="42"/>
      <c r="F143" s="37"/>
      <c r="G143" s="41"/>
    </row>
    <row r="144" spans="1:7" x14ac:dyDescent="0.35">
      <c r="B144" s="37"/>
      <c r="C144" s="37"/>
      <c r="D144" s="76"/>
      <c r="E144" s="42"/>
      <c r="F144" s="37"/>
    </row>
    <row r="145" spans="2:6" x14ac:dyDescent="0.35">
      <c r="B145" s="37"/>
      <c r="C145" s="37"/>
      <c r="D145" s="76"/>
      <c r="E145" s="42"/>
      <c r="F145" s="37"/>
    </row>
    <row r="146" spans="2:6" x14ac:dyDescent="0.35">
      <c r="B146" s="37"/>
      <c r="C146" s="37"/>
      <c r="D146" s="76"/>
      <c r="E146" s="77"/>
      <c r="F146" s="37"/>
    </row>
    <row r="147" spans="2:6" x14ac:dyDescent="0.35">
      <c r="B147" s="37"/>
      <c r="C147" s="37"/>
      <c r="D147" s="76"/>
      <c r="E147" s="77"/>
      <c r="F147" s="37"/>
    </row>
    <row r="148" spans="2:6" x14ac:dyDescent="0.35">
      <c r="B148" s="37"/>
      <c r="C148" s="37"/>
      <c r="D148" s="76"/>
      <c r="E148" s="77"/>
      <c r="F148" s="37"/>
    </row>
    <row r="149" spans="2:6" x14ac:dyDescent="0.35">
      <c r="B149" s="37"/>
      <c r="C149" s="37"/>
      <c r="D149" s="76"/>
      <c r="E149" s="77"/>
      <c r="F149" s="37"/>
    </row>
    <row r="150" spans="2:6" x14ac:dyDescent="0.35">
      <c r="B150" s="37"/>
      <c r="C150" s="37"/>
      <c r="D150" s="76"/>
      <c r="E150" s="77"/>
      <c r="F150" s="37"/>
    </row>
    <row r="151" spans="2:6" x14ac:dyDescent="0.35">
      <c r="B151" s="37"/>
      <c r="C151" s="37"/>
      <c r="D151" s="76"/>
      <c r="E151" s="77"/>
      <c r="F151" s="37"/>
    </row>
    <row r="152" spans="2:6" x14ac:dyDescent="0.35">
      <c r="B152" s="37"/>
      <c r="C152" s="37"/>
      <c r="D152" s="76"/>
      <c r="E152" s="42"/>
      <c r="F152" s="37"/>
    </row>
    <row r="153" spans="2:6" x14ac:dyDescent="0.35">
      <c r="B153" s="37"/>
      <c r="C153" s="37"/>
      <c r="D153" s="76"/>
      <c r="E153" s="77"/>
      <c r="F153" s="37"/>
    </row>
    <row r="154" spans="2:6" x14ac:dyDescent="0.35">
      <c r="B154" s="37"/>
      <c r="C154" s="37"/>
      <c r="D154" s="76"/>
      <c r="E154" s="42"/>
      <c r="F154" s="37"/>
    </row>
    <row r="155" spans="2:6" x14ac:dyDescent="0.35">
      <c r="B155" s="37"/>
      <c r="C155" s="37"/>
      <c r="D155" s="76"/>
      <c r="E155" s="42"/>
      <c r="F155" s="37"/>
    </row>
    <row r="156" spans="2:6" x14ac:dyDescent="0.35">
      <c r="B156" s="37"/>
      <c r="C156" s="37"/>
      <c r="D156" s="76"/>
      <c r="E156" s="77"/>
      <c r="F156" s="37"/>
    </row>
    <row r="157" spans="2:6" x14ac:dyDescent="0.35">
      <c r="B157" s="37"/>
      <c r="C157" s="37"/>
      <c r="D157" s="76"/>
      <c r="E157" s="77"/>
      <c r="F157" s="37"/>
    </row>
    <row r="158" spans="2:6" x14ac:dyDescent="0.35">
      <c r="B158" s="37"/>
      <c r="C158" s="37"/>
      <c r="D158" s="76"/>
      <c r="E158" s="77"/>
      <c r="F158" s="37"/>
    </row>
    <row r="159" spans="2:6" x14ac:dyDescent="0.35">
      <c r="B159" s="37"/>
      <c r="C159" s="37"/>
      <c r="D159" s="76"/>
      <c r="E159" s="77"/>
      <c r="F159" s="37"/>
    </row>
    <row r="160" spans="2:6" x14ac:dyDescent="0.35">
      <c r="B160" s="37"/>
      <c r="C160" s="37"/>
      <c r="D160" s="76"/>
      <c r="E160" s="42"/>
      <c r="F160" s="37"/>
    </row>
    <row r="161" spans="2:6" x14ac:dyDescent="0.35">
      <c r="B161" s="37"/>
      <c r="C161" s="37"/>
      <c r="D161" s="76"/>
      <c r="E161" s="42"/>
      <c r="F161" s="37"/>
    </row>
    <row r="162" spans="2:6" x14ac:dyDescent="0.35">
      <c r="B162" s="37"/>
      <c r="C162" s="37"/>
      <c r="D162" s="76"/>
      <c r="E162" s="42"/>
      <c r="F162" s="37"/>
    </row>
    <row r="163" spans="2:6" x14ac:dyDescent="0.35">
      <c r="B163" s="37"/>
      <c r="C163" s="37"/>
      <c r="D163" s="76"/>
      <c r="E163" s="42"/>
      <c r="F163" s="37"/>
    </row>
    <row r="164" spans="2:6" x14ac:dyDescent="0.35">
      <c r="B164" s="37"/>
      <c r="C164" s="37"/>
      <c r="D164" s="76"/>
      <c r="E164" s="42"/>
      <c r="F164" s="37"/>
    </row>
    <row r="165" spans="2:6" x14ac:dyDescent="0.35">
      <c r="B165" s="37"/>
      <c r="C165" s="37"/>
      <c r="D165" s="76"/>
      <c r="E165" s="42"/>
      <c r="F165" s="37"/>
    </row>
    <row r="166" spans="2:6" x14ac:dyDescent="0.35">
      <c r="B166" s="37"/>
      <c r="C166" s="37"/>
      <c r="D166" s="76"/>
      <c r="E166" s="42"/>
      <c r="F166" s="37"/>
    </row>
    <row r="167" spans="2:6" x14ac:dyDescent="0.35">
      <c r="B167" s="37"/>
      <c r="C167" s="37"/>
      <c r="D167" s="76"/>
      <c r="E167" s="42"/>
      <c r="F167" s="37"/>
    </row>
    <row r="168" spans="2:6" x14ac:dyDescent="0.35">
      <c r="B168" s="37"/>
      <c r="C168" s="37"/>
      <c r="D168" s="76"/>
      <c r="E168" s="42"/>
      <c r="F168" s="37"/>
    </row>
    <row r="169" spans="2:6" x14ac:dyDescent="0.35">
      <c r="B169" s="37"/>
      <c r="C169" s="37"/>
      <c r="D169" s="76"/>
      <c r="E169" s="42"/>
      <c r="F169" s="37"/>
    </row>
    <row r="170" spans="2:6" x14ac:dyDescent="0.35">
      <c r="B170" s="37"/>
      <c r="C170" s="37"/>
      <c r="D170" s="76"/>
      <c r="E170" s="42"/>
      <c r="F170" s="37"/>
    </row>
    <row r="171" spans="2:6" x14ac:dyDescent="0.35">
      <c r="B171" s="37"/>
      <c r="C171" s="37"/>
      <c r="D171" s="76"/>
      <c r="E171" s="77"/>
      <c r="F171" s="37"/>
    </row>
    <row r="172" spans="2:6" x14ac:dyDescent="0.35">
      <c r="B172" s="37"/>
      <c r="C172" s="37"/>
      <c r="D172" s="76"/>
      <c r="E172" s="77"/>
      <c r="F172" s="37"/>
    </row>
    <row r="173" spans="2:6" x14ac:dyDescent="0.35">
      <c r="B173" s="37"/>
      <c r="C173" s="37"/>
      <c r="D173" s="76"/>
      <c r="E173" s="42"/>
      <c r="F173" s="78"/>
    </row>
    <row r="174" spans="2:6" x14ac:dyDescent="0.35">
      <c r="B174" s="37"/>
      <c r="C174" s="37"/>
      <c r="D174" s="76"/>
      <c r="E174" s="77"/>
      <c r="F174" s="79"/>
    </row>
    <row r="175" spans="2:6" x14ac:dyDescent="0.35">
      <c r="B175" s="37"/>
      <c r="C175" s="37"/>
      <c r="D175" s="76"/>
      <c r="E175" s="77"/>
      <c r="F175" s="80"/>
    </row>
    <row r="176" spans="2:6" x14ac:dyDescent="0.35">
      <c r="B176" s="37"/>
      <c r="C176" s="37"/>
      <c r="D176" s="76"/>
      <c r="E176" s="77"/>
      <c r="F176" s="79"/>
    </row>
    <row r="177" spans="2:6" x14ac:dyDescent="0.35">
      <c r="B177" s="37"/>
      <c r="C177" s="37"/>
      <c r="D177" s="76"/>
      <c r="E177" s="77"/>
      <c r="F177" s="79"/>
    </row>
    <row r="178" spans="2:6" x14ac:dyDescent="0.35">
      <c r="B178" s="37"/>
      <c r="C178" s="37"/>
      <c r="D178" s="76"/>
      <c r="E178" s="77"/>
      <c r="F178" s="79"/>
    </row>
    <row r="179" spans="2:6" x14ac:dyDescent="0.35">
      <c r="B179" s="37"/>
      <c r="C179" s="37"/>
      <c r="D179" s="76"/>
      <c r="E179" s="77"/>
      <c r="F179" s="81"/>
    </row>
    <row r="180" spans="2:6" x14ac:dyDescent="0.35">
      <c r="B180" s="37"/>
      <c r="C180" s="37"/>
      <c r="D180" s="76"/>
      <c r="E180" s="77"/>
      <c r="F180" s="79"/>
    </row>
    <row r="181" spans="2:6" x14ac:dyDescent="0.35">
      <c r="B181" s="37"/>
      <c r="C181" s="37"/>
      <c r="D181" s="76"/>
      <c r="E181" s="77"/>
      <c r="F181" s="79"/>
    </row>
    <row r="182" spans="2:6" x14ac:dyDescent="0.35">
      <c r="B182" s="37"/>
      <c r="C182" s="37"/>
      <c r="D182" s="76"/>
      <c r="E182" s="77"/>
      <c r="F182" s="82"/>
    </row>
    <row r="183" spans="2:6" x14ac:dyDescent="0.35">
      <c r="B183" s="37"/>
      <c r="C183" s="37"/>
      <c r="D183" s="76"/>
      <c r="E183" s="77"/>
      <c r="F183" s="82"/>
    </row>
    <row r="184" spans="2:6" x14ac:dyDescent="0.35">
      <c r="B184" s="37"/>
      <c r="C184" s="37"/>
      <c r="D184" s="76"/>
      <c r="E184" s="77"/>
      <c r="F184" s="82"/>
    </row>
    <row r="185" spans="2:6" x14ac:dyDescent="0.35">
      <c r="B185" s="37"/>
      <c r="C185" s="37"/>
      <c r="D185" s="76"/>
      <c r="E185" s="77"/>
      <c r="F185" s="37"/>
    </row>
    <row r="186" spans="2:6" x14ac:dyDescent="0.35">
      <c r="B186" s="37"/>
      <c r="C186" s="37"/>
      <c r="D186" s="76"/>
      <c r="E186" s="77"/>
      <c r="F186" s="37"/>
    </row>
    <row r="187" spans="2:6" x14ac:dyDescent="0.35">
      <c r="B187" s="37"/>
      <c r="C187" s="37"/>
      <c r="D187" s="76"/>
      <c r="E187" s="77"/>
      <c r="F187" s="37"/>
    </row>
    <row r="188" spans="2:6" x14ac:dyDescent="0.35">
      <c r="B188" s="37"/>
      <c r="C188" s="37"/>
      <c r="D188" s="76"/>
      <c r="E188" s="77"/>
      <c r="F188" s="37"/>
    </row>
    <row r="189" spans="2:6" x14ac:dyDescent="0.35">
      <c r="B189" s="37"/>
      <c r="C189" s="37"/>
      <c r="D189" s="76"/>
      <c r="E189" s="77"/>
      <c r="F189" s="37"/>
    </row>
    <row r="190" spans="2:6" x14ac:dyDescent="0.35">
      <c r="B190" s="37"/>
      <c r="C190" s="37"/>
      <c r="D190" s="76"/>
      <c r="E190" s="77"/>
      <c r="F190" s="37"/>
    </row>
    <row r="191" spans="2:6" x14ac:dyDescent="0.35">
      <c r="B191" s="37"/>
      <c r="C191" s="37"/>
      <c r="D191" s="76"/>
      <c r="E191" s="42"/>
      <c r="F191" s="37"/>
    </row>
    <row r="192" spans="2:6" x14ac:dyDescent="0.35">
      <c r="B192" s="37"/>
      <c r="C192" s="37"/>
      <c r="D192" s="76"/>
      <c r="E192" s="42"/>
      <c r="F192" s="37"/>
    </row>
    <row r="193" spans="2:6" x14ac:dyDescent="0.35">
      <c r="B193" s="37"/>
      <c r="C193" s="37"/>
      <c r="D193" s="76"/>
      <c r="E193" s="77"/>
      <c r="F193" s="37"/>
    </row>
    <row r="194" spans="2:6" x14ac:dyDescent="0.35">
      <c r="B194" s="37"/>
      <c r="C194" s="37"/>
      <c r="D194" s="76"/>
      <c r="E194" s="77"/>
      <c r="F194" s="37"/>
    </row>
    <row r="195" spans="2:6" x14ac:dyDescent="0.35">
      <c r="B195" s="37"/>
      <c r="C195" s="37"/>
      <c r="D195" s="76"/>
      <c r="E195" s="77"/>
      <c r="F195" s="37"/>
    </row>
    <row r="196" spans="2:6" x14ac:dyDescent="0.35">
      <c r="B196" s="37"/>
      <c r="C196" s="37"/>
      <c r="D196" s="76"/>
      <c r="E196" s="42"/>
      <c r="F196" s="37"/>
    </row>
    <row r="197" spans="2:6" x14ac:dyDescent="0.35">
      <c r="B197" s="37"/>
      <c r="C197" s="37"/>
      <c r="D197" s="76"/>
      <c r="E197" s="77"/>
      <c r="F197" s="37"/>
    </row>
    <row r="198" spans="2:6" x14ac:dyDescent="0.35">
      <c r="B198" s="37"/>
      <c r="C198" s="37"/>
      <c r="D198" s="76"/>
      <c r="E198" s="77"/>
      <c r="F198" s="37"/>
    </row>
    <row r="199" spans="2:6" x14ac:dyDescent="0.35">
      <c r="B199" s="37"/>
      <c r="C199" s="37"/>
      <c r="D199" s="76"/>
      <c r="E199" s="77"/>
      <c r="F199" s="37"/>
    </row>
    <row r="200" spans="2:6" x14ac:dyDescent="0.35">
      <c r="B200" s="37"/>
      <c r="C200" s="37"/>
      <c r="D200" s="76"/>
      <c r="E200" s="42"/>
      <c r="F200" s="37"/>
    </row>
    <row r="201" spans="2:6" x14ac:dyDescent="0.35">
      <c r="B201" s="37"/>
      <c r="C201" s="37"/>
      <c r="D201" s="76"/>
      <c r="E201" s="42"/>
      <c r="F201" s="37"/>
    </row>
    <row r="202" spans="2:6" x14ac:dyDescent="0.35">
      <c r="B202" s="37"/>
      <c r="C202" s="37"/>
      <c r="D202" s="76"/>
      <c r="E202" s="77"/>
      <c r="F202" s="37"/>
    </row>
    <row r="203" spans="2:6" x14ac:dyDescent="0.35">
      <c r="B203" s="37"/>
      <c r="C203" s="37"/>
      <c r="D203" s="76"/>
      <c r="E203" s="77"/>
      <c r="F203" s="37"/>
    </row>
    <row r="204" spans="2:6" x14ac:dyDescent="0.35">
      <c r="B204" s="37"/>
      <c r="C204" s="37"/>
      <c r="D204" s="76"/>
      <c r="E204" s="77"/>
      <c r="F204" s="37"/>
    </row>
    <row r="205" spans="2:6" x14ac:dyDescent="0.35">
      <c r="B205" s="37"/>
      <c r="C205" s="37"/>
      <c r="D205" s="76"/>
      <c r="E205" s="77"/>
      <c r="F205" s="37"/>
    </row>
    <row r="206" spans="2:6" x14ac:dyDescent="0.35">
      <c r="B206" s="37"/>
      <c r="C206" s="37"/>
      <c r="D206" s="76"/>
      <c r="E206" s="77"/>
      <c r="F206" s="37"/>
    </row>
    <row r="207" spans="2:6" x14ac:dyDescent="0.35">
      <c r="B207" s="37"/>
      <c r="C207" s="37"/>
      <c r="D207" s="76"/>
      <c r="E207" s="77"/>
      <c r="F207" s="37"/>
    </row>
    <row r="208" spans="2:6" x14ac:dyDescent="0.35">
      <c r="B208" s="37"/>
      <c r="C208" s="37"/>
      <c r="D208" s="76"/>
      <c r="E208" s="77"/>
      <c r="F208" s="37"/>
    </row>
    <row r="209" spans="2:6" x14ac:dyDescent="0.35">
      <c r="B209" s="37"/>
      <c r="C209" s="37"/>
      <c r="D209" s="76"/>
      <c r="E209" s="77"/>
      <c r="F209" s="37"/>
    </row>
    <row r="210" spans="2:6" x14ac:dyDescent="0.35">
      <c r="B210" s="37"/>
      <c r="C210" s="37"/>
      <c r="D210" s="76"/>
      <c r="E210" s="77"/>
      <c r="F210" s="37"/>
    </row>
    <row r="211" spans="2:6" x14ac:dyDescent="0.35">
      <c r="B211" s="37"/>
      <c r="C211" s="37"/>
      <c r="D211" s="76"/>
      <c r="E211" s="77"/>
      <c r="F211" s="37"/>
    </row>
    <row r="212" spans="2:6" x14ac:dyDescent="0.35">
      <c r="B212" s="37"/>
      <c r="C212" s="37"/>
      <c r="D212" s="76"/>
      <c r="E212" s="77"/>
      <c r="F212" s="37"/>
    </row>
    <row r="213" spans="2:6" x14ac:dyDescent="0.35">
      <c r="B213" s="37"/>
      <c r="C213" s="37"/>
      <c r="D213" s="76"/>
      <c r="E213" s="77"/>
      <c r="F213" s="37"/>
    </row>
    <row r="214" spans="2:6" x14ac:dyDescent="0.35">
      <c r="B214" s="60"/>
      <c r="C214" s="60"/>
      <c r="D214" s="67"/>
      <c r="E214" s="61"/>
      <c r="F214" s="62"/>
    </row>
    <row r="215" spans="2:6" x14ac:dyDescent="0.35">
      <c r="B215" s="44"/>
      <c r="C215" s="44"/>
      <c r="D215" s="47"/>
      <c r="E215" s="45"/>
      <c r="F215" s="51"/>
    </row>
    <row r="216" spans="2:6" x14ac:dyDescent="0.35">
      <c r="B216" s="44"/>
      <c r="C216" s="44"/>
      <c r="D216" s="47"/>
      <c r="E216" s="45"/>
      <c r="F216" s="51"/>
    </row>
    <row r="217" spans="2:6" x14ac:dyDescent="0.35">
      <c r="B217" s="44"/>
      <c r="C217" s="44"/>
      <c r="D217" s="47"/>
      <c r="E217" s="45"/>
      <c r="F217" s="51"/>
    </row>
    <row r="218" spans="2:6" x14ac:dyDescent="0.35">
      <c r="B218" s="44"/>
      <c r="C218" s="44"/>
      <c r="D218" s="47"/>
      <c r="E218" s="45"/>
      <c r="F218" s="51"/>
    </row>
    <row r="219" spans="2:6" x14ac:dyDescent="0.35">
      <c r="B219" s="44"/>
      <c r="C219" s="44"/>
      <c r="D219" s="47"/>
      <c r="E219" s="45"/>
      <c r="F219" s="51"/>
    </row>
    <row r="220" spans="2:6" x14ac:dyDescent="0.35">
      <c r="B220" s="44"/>
      <c r="C220" s="44"/>
      <c r="D220" s="47"/>
      <c r="E220" s="45"/>
      <c r="F220" s="51"/>
    </row>
    <row r="221" spans="2:6" x14ac:dyDescent="0.35">
      <c r="B221" s="44"/>
      <c r="C221" s="44"/>
      <c r="D221" s="47"/>
      <c r="E221" s="45"/>
      <c r="F221" s="51"/>
    </row>
    <row r="222" spans="2:6" x14ac:dyDescent="0.35">
      <c r="B222" s="44"/>
      <c r="C222" s="44"/>
      <c r="D222" s="47"/>
      <c r="E222" s="45"/>
      <c r="F222" s="51"/>
    </row>
    <row r="223" spans="2:6" x14ac:dyDescent="0.35">
      <c r="B223" s="44"/>
      <c r="C223" s="44"/>
      <c r="D223" s="47"/>
      <c r="E223" s="45"/>
      <c r="F223" s="51"/>
    </row>
    <row r="224" spans="2:6" x14ac:dyDescent="0.35">
      <c r="B224" s="44"/>
      <c r="C224" s="44"/>
      <c r="D224" s="47"/>
      <c r="E224" s="45"/>
      <c r="F224" s="51"/>
    </row>
    <row r="225" spans="2:6" x14ac:dyDescent="0.35">
      <c r="B225" s="44"/>
      <c r="C225" s="44"/>
      <c r="D225" s="47"/>
      <c r="E225" s="45"/>
      <c r="F225" s="51"/>
    </row>
    <row r="226" spans="2:6" x14ac:dyDescent="0.35">
      <c r="B226" s="44"/>
      <c r="C226" s="44"/>
      <c r="D226" s="47"/>
      <c r="E226" s="45"/>
      <c r="F226" s="51"/>
    </row>
    <row r="227" spans="2:6" x14ac:dyDescent="0.35">
      <c r="B227" s="44"/>
      <c r="C227" s="44"/>
      <c r="D227" s="47"/>
      <c r="E227" s="45"/>
      <c r="F227" s="51"/>
    </row>
    <row r="228" spans="2:6" x14ac:dyDescent="0.35">
      <c r="B228" s="44"/>
      <c r="C228" s="44"/>
      <c r="D228" s="47"/>
      <c r="E228" s="45"/>
      <c r="F228" s="51"/>
    </row>
    <row r="229" spans="2:6" x14ac:dyDescent="0.35">
      <c r="B229" s="44"/>
      <c r="C229" s="44"/>
      <c r="D229" s="47"/>
      <c r="E229" s="45"/>
      <c r="F229" s="51"/>
    </row>
    <row r="230" spans="2:6" x14ac:dyDescent="0.35">
      <c r="B230" s="44"/>
      <c r="C230" s="44"/>
      <c r="D230" s="47"/>
      <c r="E230" s="45"/>
      <c r="F230" s="51"/>
    </row>
    <row r="231" spans="2:6" x14ac:dyDescent="0.35">
      <c r="B231" s="44"/>
      <c r="C231" s="44"/>
      <c r="D231" s="47"/>
      <c r="E231" s="45"/>
      <c r="F231" s="51"/>
    </row>
    <row r="232" spans="2:6" x14ac:dyDescent="0.35">
      <c r="B232" s="44"/>
      <c r="C232" s="44"/>
      <c r="D232" s="47"/>
      <c r="E232" s="45"/>
      <c r="F232" s="51"/>
    </row>
    <row r="233" spans="2:6" x14ac:dyDescent="0.35">
      <c r="B233" s="44"/>
      <c r="C233" s="44"/>
      <c r="D233" s="47"/>
      <c r="E233" s="45"/>
      <c r="F233" s="51"/>
    </row>
    <row r="234" spans="2:6" x14ac:dyDescent="0.35">
      <c r="B234" s="44"/>
      <c r="C234" s="44"/>
      <c r="D234" s="47"/>
      <c r="E234" s="45"/>
      <c r="F234" s="51"/>
    </row>
    <row r="235" spans="2:6" x14ac:dyDescent="0.35">
      <c r="B235" s="44"/>
      <c r="C235" s="44"/>
      <c r="D235" s="47"/>
      <c r="E235" s="45"/>
      <c r="F235" s="51"/>
    </row>
    <row r="236" spans="2:6" x14ac:dyDescent="0.35">
      <c r="B236" s="44"/>
      <c r="C236" s="44"/>
      <c r="D236" s="47"/>
      <c r="E236" s="45"/>
      <c r="F236" s="51"/>
    </row>
    <row r="237" spans="2:6" x14ac:dyDescent="0.35">
      <c r="B237" s="44"/>
      <c r="C237" s="44"/>
      <c r="D237" s="47"/>
      <c r="E237" s="45"/>
      <c r="F237" s="51"/>
    </row>
    <row r="238" spans="2:6" x14ac:dyDescent="0.35">
      <c r="B238" s="44"/>
      <c r="C238" s="44"/>
      <c r="D238" s="47"/>
      <c r="E238" s="45"/>
      <c r="F238" s="51"/>
    </row>
    <row r="239" spans="2:6" x14ac:dyDescent="0.35">
      <c r="B239" s="44"/>
      <c r="C239" s="44"/>
      <c r="D239" s="47"/>
      <c r="E239" s="45"/>
      <c r="F239" s="51"/>
    </row>
    <row r="240" spans="2:6" x14ac:dyDescent="0.35">
      <c r="B240" s="44"/>
      <c r="C240" s="44"/>
      <c r="D240" s="47"/>
      <c r="E240" s="45"/>
      <c r="F240" s="51"/>
    </row>
    <row r="241" spans="2:6" x14ac:dyDescent="0.35">
      <c r="B241" s="44"/>
      <c r="C241" s="44"/>
      <c r="D241" s="47"/>
      <c r="E241" s="45"/>
      <c r="F241" s="51"/>
    </row>
    <row r="242" spans="2:6" x14ac:dyDescent="0.35">
      <c r="B242" s="44"/>
      <c r="C242" s="44"/>
      <c r="D242" s="47"/>
      <c r="E242" s="45"/>
      <c r="F242" s="51"/>
    </row>
    <row r="243" spans="2:6" x14ac:dyDescent="0.35">
      <c r="B243" s="44"/>
      <c r="C243" s="44"/>
      <c r="D243" s="47"/>
      <c r="E243" s="45"/>
      <c r="F243" s="51"/>
    </row>
    <row r="244" spans="2:6" x14ac:dyDescent="0.35">
      <c r="B244" s="44"/>
      <c r="C244" s="44"/>
      <c r="D244" s="47"/>
      <c r="E244" s="45"/>
      <c r="F244" s="51"/>
    </row>
    <row r="245" spans="2:6" x14ac:dyDescent="0.35">
      <c r="B245" s="44"/>
      <c r="C245" s="44"/>
      <c r="D245" s="47"/>
      <c r="E245" s="45"/>
      <c r="F245" s="51"/>
    </row>
    <row r="246" spans="2:6" x14ac:dyDescent="0.35">
      <c r="B246" s="44"/>
      <c r="C246" s="44"/>
      <c r="D246" s="47"/>
      <c r="E246" s="45"/>
      <c r="F246" s="51"/>
    </row>
    <row r="247" spans="2:6" x14ac:dyDescent="0.35">
      <c r="B247" s="44"/>
      <c r="C247" s="44"/>
      <c r="D247" s="47"/>
      <c r="E247" s="45"/>
      <c r="F247" s="51"/>
    </row>
    <row r="248" spans="2:6" x14ac:dyDescent="0.35">
      <c r="B248" s="44"/>
      <c r="C248" s="44"/>
      <c r="D248" s="47"/>
      <c r="E248" s="45"/>
      <c r="F248" s="51"/>
    </row>
    <row r="249" spans="2:6" x14ac:dyDescent="0.35">
      <c r="B249" s="44"/>
      <c r="C249" s="44"/>
      <c r="D249" s="47"/>
      <c r="E249" s="45"/>
      <c r="F249" s="51"/>
    </row>
    <row r="250" spans="2:6" x14ac:dyDescent="0.35">
      <c r="B250" s="44"/>
      <c r="C250" s="44"/>
      <c r="D250" s="47"/>
      <c r="E250" s="45"/>
      <c r="F250" s="51"/>
    </row>
    <row r="251" spans="2:6" x14ac:dyDescent="0.35">
      <c r="B251" s="44"/>
      <c r="C251" s="44"/>
      <c r="D251" s="47"/>
      <c r="E251" s="45"/>
      <c r="F251" s="51"/>
    </row>
    <row r="252" spans="2:6" x14ac:dyDescent="0.35">
      <c r="B252" s="44"/>
      <c r="C252" s="44"/>
      <c r="D252" s="47"/>
      <c r="E252" s="45"/>
      <c r="F252" s="51"/>
    </row>
    <row r="253" spans="2:6" x14ac:dyDescent="0.35">
      <c r="B253" s="44"/>
      <c r="C253" s="44"/>
      <c r="D253" s="47"/>
      <c r="E253" s="45"/>
      <c r="F253" s="51"/>
    </row>
    <row r="254" spans="2:6" x14ac:dyDescent="0.35">
      <c r="B254" s="44"/>
      <c r="C254" s="44"/>
      <c r="D254" s="47"/>
      <c r="E254" s="45"/>
      <c r="F254" s="51"/>
    </row>
    <row r="255" spans="2:6" x14ac:dyDescent="0.35">
      <c r="B255" s="44"/>
      <c r="C255" s="44"/>
      <c r="D255" s="47"/>
      <c r="E255" s="45"/>
      <c r="F255" s="51"/>
    </row>
    <row r="256" spans="2:6" x14ac:dyDescent="0.35">
      <c r="B256" s="44"/>
      <c r="C256" s="44"/>
      <c r="D256" s="47"/>
      <c r="E256" s="45"/>
      <c r="F256" s="51"/>
    </row>
    <row r="257" spans="2:6" x14ac:dyDescent="0.35">
      <c r="B257" s="44"/>
      <c r="C257" s="44"/>
      <c r="D257" s="47"/>
      <c r="E257" s="45"/>
      <c r="F257" s="51"/>
    </row>
    <row r="258" spans="2:6" x14ac:dyDescent="0.35">
      <c r="B258" s="44"/>
      <c r="C258" s="44"/>
      <c r="D258" s="47"/>
      <c r="E258" s="45"/>
      <c r="F258" s="51"/>
    </row>
    <row r="259" spans="2:6" x14ac:dyDescent="0.35">
      <c r="B259" s="44"/>
      <c r="C259" s="44"/>
      <c r="D259" s="47"/>
      <c r="E259" s="45"/>
      <c r="F259" s="51"/>
    </row>
    <row r="260" spans="2:6" x14ac:dyDescent="0.35">
      <c r="B260" s="44"/>
      <c r="C260" s="44"/>
      <c r="D260" s="47"/>
      <c r="E260" s="45"/>
      <c r="F260" s="51"/>
    </row>
    <row r="261" spans="2:6" x14ac:dyDescent="0.35">
      <c r="B261" s="44"/>
      <c r="C261" s="44"/>
      <c r="D261" s="47"/>
      <c r="E261" s="45"/>
      <c r="F261" s="51"/>
    </row>
    <row r="262" spans="2:6" x14ac:dyDescent="0.35">
      <c r="B262" s="44"/>
      <c r="C262" s="44"/>
      <c r="D262" s="47"/>
      <c r="E262" s="46"/>
      <c r="F262" s="51"/>
    </row>
    <row r="263" spans="2:6" x14ac:dyDescent="0.35">
      <c r="B263" s="44"/>
      <c r="C263" s="44"/>
      <c r="D263" s="47"/>
      <c r="E263" s="46"/>
      <c r="F263" s="51"/>
    </row>
    <row r="264" spans="2:6" x14ac:dyDescent="0.35">
      <c r="B264" s="44"/>
      <c r="C264" s="44"/>
      <c r="D264" s="47"/>
      <c r="E264" s="46"/>
      <c r="F264" s="51"/>
    </row>
    <row r="265" spans="2:6" x14ac:dyDescent="0.35">
      <c r="B265" s="44"/>
      <c r="C265" s="44"/>
      <c r="D265" s="47"/>
      <c r="E265" s="46"/>
      <c r="F265" s="51"/>
    </row>
    <row r="266" spans="2:6" x14ac:dyDescent="0.35">
      <c r="B266" s="44"/>
      <c r="C266" s="44"/>
      <c r="D266" s="47"/>
      <c r="E266" s="46"/>
      <c r="F266" s="51"/>
    </row>
    <row r="267" spans="2:6" x14ac:dyDescent="0.35">
      <c r="B267" s="44"/>
      <c r="C267" s="44"/>
      <c r="D267" s="47"/>
      <c r="E267" s="45"/>
      <c r="F267" s="51"/>
    </row>
    <row r="268" spans="2:6" x14ac:dyDescent="0.35">
      <c r="B268" s="44"/>
      <c r="C268" s="44"/>
      <c r="D268" s="47"/>
      <c r="E268" s="45"/>
      <c r="F268" s="51"/>
    </row>
    <row r="269" spans="2:6" x14ac:dyDescent="0.35">
      <c r="B269" s="44"/>
      <c r="C269" s="44"/>
      <c r="D269" s="47"/>
      <c r="E269" s="45"/>
      <c r="F269" s="51"/>
    </row>
    <row r="270" spans="2:6" x14ac:dyDescent="0.35">
      <c r="B270" s="44"/>
      <c r="C270" s="44"/>
      <c r="D270" s="47"/>
      <c r="E270" s="45"/>
      <c r="F270" s="51"/>
    </row>
    <row r="271" spans="2:6" x14ac:dyDescent="0.35">
      <c r="B271" s="44"/>
      <c r="C271" s="44"/>
      <c r="D271" s="47"/>
      <c r="E271" s="45"/>
      <c r="F271" s="51"/>
    </row>
    <row r="272" spans="2:6" x14ac:dyDescent="0.35">
      <c r="B272" s="44"/>
      <c r="C272" s="44"/>
      <c r="D272" s="47"/>
      <c r="E272" s="45"/>
      <c r="F272" s="51"/>
    </row>
    <row r="273" spans="2:6" x14ac:dyDescent="0.35">
      <c r="B273" s="44"/>
      <c r="C273" s="44"/>
      <c r="D273" s="47"/>
      <c r="E273" s="45"/>
      <c r="F273" s="51"/>
    </row>
    <row r="274" spans="2:6" x14ac:dyDescent="0.35">
      <c r="B274" s="44"/>
      <c r="C274" s="44"/>
      <c r="D274" s="47"/>
      <c r="E274" s="45"/>
      <c r="F274" s="51"/>
    </row>
    <row r="275" spans="2:6" x14ac:dyDescent="0.35">
      <c r="B275" s="44"/>
      <c r="C275" s="44"/>
      <c r="D275" s="47"/>
      <c r="E275" s="45"/>
      <c r="F275" s="51"/>
    </row>
    <row r="276" spans="2:6" x14ac:dyDescent="0.35">
      <c r="B276" s="44"/>
      <c r="C276" s="44"/>
      <c r="D276" s="47"/>
      <c r="E276" s="45"/>
      <c r="F276" s="51"/>
    </row>
    <row r="277" spans="2:6" x14ac:dyDescent="0.35">
      <c r="B277" s="44"/>
      <c r="C277" s="44"/>
      <c r="D277" s="47"/>
      <c r="E277" s="45"/>
      <c r="F277" s="51"/>
    </row>
    <row r="278" spans="2:6" x14ac:dyDescent="0.35">
      <c r="B278" s="44"/>
      <c r="C278" s="44"/>
      <c r="D278" s="47"/>
      <c r="E278" s="45"/>
      <c r="F278" s="51"/>
    </row>
    <row r="279" spans="2:6" x14ac:dyDescent="0.35">
      <c r="B279" s="44"/>
      <c r="C279" s="44"/>
      <c r="D279" s="47"/>
      <c r="E279" s="45"/>
      <c r="F279" s="51"/>
    </row>
    <row r="280" spans="2:6" x14ac:dyDescent="0.35">
      <c r="B280" s="44"/>
      <c r="C280" s="44"/>
      <c r="D280" s="47"/>
      <c r="E280" s="45"/>
      <c r="F280" s="51"/>
    </row>
    <row r="281" spans="2:6" x14ac:dyDescent="0.35">
      <c r="B281" s="44"/>
      <c r="C281" s="44"/>
      <c r="D281" s="47"/>
      <c r="E281" s="45"/>
      <c r="F281" s="51"/>
    </row>
    <row r="282" spans="2:6" x14ac:dyDescent="0.35">
      <c r="B282" s="44"/>
      <c r="C282" s="44"/>
      <c r="D282" s="47"/>
      <c r="E282" s="45"/>
      <c r="F282" s="51"/>
    </row>
    <row r="283" spans="2:6" x14ac:dyDescent="0.35">
      <c r="B283" s="44"/>
      <c r="C283" s="44"/>
      <c r="D283" s="47"/>
      <c r="E283" s="45"/>
      <c r="F283" s="51"/>
    </row>
    <row r="284" spans="2:6" x14ac:dyDescent="0.35">
      <c r="B284" s="44"/>
      <c r="C284" s="44"/>
      <c r="D284" s="47"/>
      <c r="E284" s="45"/>
      <c r="F284" s="51"/>
    </row>
    <row r="285" spans="2:6" x14ac:dyDescent="0.35">
      <c r="B285" s="44"/>
      <c r="C285" s="44"/>
      <c r="D285" s="47"/>
      <c r="E285" s="45"/>
      <c r="F285" s="51"/>
    </row>
    <row r="286" spans="2:6" x14ac:dyDescent="0.35">
      <c r="B286" s="44"/>
      <c r="C286" s="44"/>
      <c r="D286" s="47"/>
      <c r="E286" s="45"/>
      <c r="F286" s="51"/>
    </row>
    <row r="287" spans="2:6" x14ac:dyDescent="0.35">
      <c r="B287" s="44"/>
      <c r="C287" s="44"/>
      <c r="D287" s="47"/>
      <c r="E287" s="45"/>
      <c r="F287" s="51"/>
    </row>
    <row r="288" spans="2:6" x14ac:dyDescent="0.35">
      <c r="B288" s="44"/>
      <c r="C288" s="44"/>
      <c r="D288" s="47"/>
      <c r="E288" s="45"/>
      <c r="F288" s="51"/>
    </row>
    <row r="289" spans="2:6" x14ac:dyDescent="0.35">
      <c r="B289" s="44"/>
      <c r="C289" s="44"/>
      <c r="D289" s="47"/>
      <c r="E289" s="45"/>
      <c r="F289" s="51"/>
    </row>
    <row r="290" spans="2:6" x14ac:dyDescent="0.35">
      <c r="B290" s="44"/>
      <c r="C290" s="44"/>
      <c r="D290" s="47"/>
      <c r="E290" s="45"/>
      <c r="F290" s="51"/>
    </row>
    <row r="291" spans="2:6" x14ac:dyDescent="0.35">
      <c r="B291" s="44"/>
      <c r="C291" s="44"/>
      <c r="D291" s="47"/>
      <c r="E291" s="45"/>
      <c r="F291" s="51"/>
    </row>
    <row r="292" spans="2:6" x14ac:dyDescent="0.35">
      <c r="B292" s="44"/>
      <c r="C292" s="44"/>
      <c r="D292" s="47"/>
      <c r="E292" s="45"/>
      <c r="F292" s="51"/>
    </row>
    <row r="293" spans="2:6" x14ac:dyDescent="0.35">
      <c r="B293" s="44"/>
      <c r="C293" s="44"/>
      <c r="D293" s="47"/>
      <c r="E293" s="45"/>
      <c r="F293" s="51"/>
    </row>
    <row r="294" spans="2:6" x14ac:dyDescent="0.35">
      <c r="B294" s="44"/>
      <c r="C294" s="44"/>
      <c r="D294" s="47"/>
      <c r="E294" s="45"/>
      <c r="F294" s="51"/>
    </row>
    <row r="295" spans="2:6" x14ac:dyDescent="0.35">
      <c r="B295" s="44"/>
      <c r="C295" s="44"/>
      <c r="D295" s="47"/>
      <c r="E295" s="45"/>
      <c r="F295" s="51"/>
    </row>
    <row r="296" spans="2:6" x14ac:dyDescent="0.35">
      <c r="B296" s="44"/>
      <c r="C296" s="44"/>
      <c r="D296" s="47"/>
      <c r="E296" s="45"/>
      <c r="F296" s="51"/>
    </row>
    <row r="297" spans="2:6" x14ac:dyDescent="0.35">
      <c r="B297" s="44"/>
      <c r="C297" s="44"/>
      <c r="D297" s="47"/>
      <c r="E297" s="45"/>
      <c r="F297" s="51"/>
    </row>
    <row r="298" spans="2:6" x14ac:dyDescent="0.35">
      <c r="B298" s="44"/>
      <c r="C298" s="44"/>
      <c r="D298" s="47"/>
      <c r="E298" s="45"/>
      <c r="F298" s="51"/>
    </row>
    <row r="299" spans="2:6" x14ac:dyDescent="0.35">
      <c r="B299" s="44"/>
      <c r="C299" s="44"/>
      <c r="D299" s="47"/>
      <c r="E299" s="45"/>
      <c r="F299" s="51"/>
    </row>
    <row r="300" spans="2:6" x14ac:dyDescent="0.35">
      <c r="B300" s="44"/>
      <c r="C300" s="44"/>
      <c r="D300" s="47"/>
      <c r="E300" s="45"/>
      <c r="F300" s="51"/>
    </row>
    <row r="301" spans="2:6" x14ac:dyDescent="0.35">
      <c r="B301" s="44"/>
      <c r="C301" s="44"/>
      <c r="D301" s="47"/>
      <c r="E301" s="45"/>
      <c r="F301" s="51"/>
    </row>
    <row r="302" spans="2:6" x14ac:dyDescent="0.35">
      <c r="B302" s="44"/>
      <c r="C302" s="44"/>
      <c r="D302" s="47"/>
      <c r="E302" s="45"/>
      <c r="F302" s="51"/>
    </row>
    <row r="303" spans="2:6" x14ac:dyDescent="0.35">
      <c r="B303" s="44"/>
      <c r="C303" s="44"/>
      <c r="D303" s="47"/>
      <c r="E303" s="45"/>
      <c r="F303" s="51"/>
    </row>
    <row r="304" spans="2:6" x14ac:dyDescent="0.35">
      <c r="B304" s="44"/>
      <c r="C304" s="44"/>
      <c r="D304" s="47"/>
      <c r="E304" s="45"/>
      <c r="F304" s="51"/>
    </row>
    <row r="305" spans="2:6" x14ac:dyDescent="0.35">
      <c r="B305" s="44"/>
      <c r="C305" s="44"/>
      <c r="D305" s="47"/>
      <c r="E305" s="45"/>
      <c r="F305" s="51"/>
    </row>
    <row r="306" spans="2:6" x14ac:dyDescent="0.35">
      <c r="B306" s="44"/>
      <c r="C306" s="44"/>
      <c r="D306" s="47"/>
      <c r="E306" s="45"/>
      <c r="F306" s="51"/>
    </row>
    <row r="307" spans="2:6" x14ac:dyDescent="0.35">
      <c r="B307" s="44"/>
      <c r="C307" s="44"/>
      <c r="D307" s="47"/>
      <c r="E307" s="45"/>
      <c r="F307" s="51"/>
    </row>
    <row r="308" spans="2:6" x14ac:dyDescent="0.35">
      <c r="B308" s="44"/>
      <c r="C308" s="44"/>
      <c r="D308" s="47"/>
      <c r="E308" s="46"/>
      <c r="F308" s="51"/>
    </row>
    <row r="309" spans="2:6" x14ac:dyDescent="0.35">
      <c r="B309" s="44"/>
      <c r="C309" s="44"/>
      <c r="D309" s="47"/>
      <c r="E309" s="45"/>
      <c r="F309" s="51"/>
    </row>
    <row r="310" spans="2:6" x14ac:dyDescent="0.35">
      <c r="B310" s="44"/>
      <c r="C310" s="44"/>
      <c r="D310" s="47"/>
      <c r="E310" s="45"/>
      <c r="F310" s="51"/>
    </row>
    <row r="311" spans="2:6" x14ac:dyDescent="0.35">
      <c r="B311" s="44"/>
      <c r="C311" s="44"/>
      <c r="D311" s="47"/>
      <c r="E311" s="46"/>
      <c r="F311" s="51"/>
    </row>
    <row r="312" spans="2:6" x14ac:dyDescent="0.35">
      <c r="B312" s="44"/>
      <c r="C312" s="44"/>
      <c r="D312" s="47"/>
      <c r="E312" s="45"/>
      <c r="F312" s="51"/>
    </row>
    <row r="313" spans="2:6" x14ac:dyDescent="0.35">
      <c r="B313" s="44"/>
      <c r="C313" s="44"/>
      <c r="D313" s="47"/>
      <c r="E313" s="45"/>
      <c r="F313" s="51"/>
    </row>
    <row r="314" spans="2:6" x14ac:dyDescent="0.35">
      <c r="B314" s="44"/>
      <c r="C314" s="44"/>
      <c r="D314" s="47"/>
      <c r="E314" s="45"/>
      <c r="F314" s="51"/>
    </row>
    <row r="315" spans="2:6" x14ac:dyDescent="0.35">
      <c r="B315" s="44"/>
      <c r="C315" s="44"/>
      <c r="D315" s="47"/>
      <c r="E315" s="45"/>
      <c r="F315" s="51"/>
    </row>
    <row r="316" spans="2:6" x14ac:dyDescent="0.35">
      <c r="B316" s="44"/>
      <c r="C316" s="44"/>
      <c r="D316" s="47"/>
      <c r="E316" s="45"/>
      <c r="F316" s="51"/>
    </row>
    <row r="317" spans="2:6" x14ac:dyDescent="0.35">
      <c r="B317" s="44"/>
      <c r="C317" s="44"/>
      <c r="D317" s="47"/>
      <c r="E317" s="45"/>
      <c r="F317" s="51"/>
    </row>
    <row r="318" spans="2:6" x14ac:dyDescent="0.35">
      <c r="B318" s="44"/>
      <c r="C318" s="44"/>
      <c r="D318" s="47"/>
      <c r="E318" s="45"/>
      <c r="F318" s="51"/>
    </row>
    <row r="319" spans="2:6" x14ac:dyDescent="0.35">
      <c r="B319" s="44"/>
      <c r="C319" s="44"/>
      <c r="D319" s="47"/>
      <c r="E319" s="45"/>
      <c r="F319" s="51"/>
    </row>
    <row r="320" spans="2:6" x14ac:dyDescent="0.35">
      <c r="B320" s="44"/>
      <c r="C320" s="44"/>
      <c r="D320" s="47"/>
      <c r="E320" s="45"/>
      <c r="F320" s="51"/>
    </row>
    <row r="321" spans="2:6" x14ac:dyDescent="0.35">
      <c r="B321" s="44"/>
      <c r="C321" s="44"/>
      <c r="D321" s="47"/>
      <c r="E321" s="45"/>
      <c r="F321" s="51"/>
    </row>
    <row r="322" spans="2:6" x14ac:dyDescent="0.35">
      <c r="B322" s="44"/>
      <c r="C322" s="44"/>
      <c r="D322" s="47"/>
      <c r="E322" s="45"/>
      <c r="F322" s="51"/>
    </row>
    <row r="323" spans="2:6" x14ac:dyDescent="0.35">
      <c r="B323" s="44"/>
      <c r="C323" s="44"/>
      <c r="D323" s="47"/>
      <c r="E323" s="45"/>
      <c r="F323" s="51"/>
    </row>
    <row r="324" spans="2:6" x14ac:dyDescent="0.35">
      <c r="B324" s="44"/>
      <c r="C324" s="44"/>
      <c r="D324" s="47"/>
      <c r="E324" s="45"/>
      <c r="F324" s="51"/>
    </row>
    <row r="325" spans="2:6" x14ac:dyDescent="0.35">
      <c r="B325" s="44"/>
      <c r="C325" s="44"/>
      <c r="D325" s="47"/>
      <c r="E325" s="45"/>
      <c r="F325" s="51"/>
    </row>
    <row r="326" spans="2:6" x14ac:dyDescent="0.35">
      <c r="B326" s="44"/>
      <c r="C326" s="44"/>
      <c r="D326" s="47"/>
      <c r="E326" s="45"/>
      <c r="F326" s="51"/>
    </row>
    <row r="327" spans="2:6" x14ac:dyDescent="0.35">
      <c r="B327" s="44"/>
      <c r="C327" s="44"/>
      <c r="D327" s="47"/>
      <c r="E327" s="45"/>
      <c r="F327" s="51"/>
    </row>
    <row r="328" spans="2:6" x14ac:dyDescent="0.35">
      <c r="B328" s="44"/>
      <c r="C328" s="44"/>
      <c r="D328" s="47"/>
      <c r="E328" s="45"/>
      <c r="F328" s="51"/>
    </row>
    <row r="329" spans="2:6" x14ac:dyDescent="0.35">
      <c r="B329" s="44"/>
      <c r="C329" s="44"/>
      <c r="D329" s="47"/>
      <c r="E329" s="45"/>
      <c r="F329" s="51"/>
    </row>
    <row r="330" spans="2:6" x14ac:dyDescent="0.35">
      <c r="B330" s="44"/>
      <c r="C330" s="44"/>
      <c r="D330" s="47"/>
      <c r="E330" s="45"/>
      <c r="F330" s="51"/>
    </row>
    <row r="331" spans="2:6" x14ac:dyDescent="0.35">
      <c r="B331" s="44"/>
      <c r="C331" s="44"/>
      <c r="D331" s="47"/>
      <c r="E331" s="45"/>
      <c r="F331" s="51"/>
    </row>
    <row r="332" spans="2:6" x14ac:dyDescent="0.35">
      <c r="B332" s="44"/>
      <c r="C332" s="44"/>
      <c r="D332" s="47"/>
      <c r="E332" s="45"/>
      <c r="F332" s="51"/>
    </row>
    <row r="333" spans="2:6" x14ac:dyDescent="0.35">
      <c r="B333" s="44"/>
      <c r="C333" s="44"/>
      <c r="D333" s="47"/>
      <c r="E333" s="45"/>
      <c r="F333" s="51"/>
    </row>
    <row r="334" spans="2:6" x14ac:dyDescent="0.35">
      <c r="B334" s="44"/>
      <c r="C334" s="44"/>
      <c r="D334" s="47"/>
      <c r="E334" s="45"/>
      <c r="F334" s="51"/>
    </row>
    <row r="335" spans="2:6" x14ac:dyDescent="0.35">
      <c r="B335" s="44"/>
      <c r="C335" s="44"/>
      <c r="D335" s="47"/>
      <c r="E335" s="45"/>
      <c r="F335" s="51"/>
    </row>
    <row r="336" spans="2:6" x14ac:dyDescent="0.35">
      <c r="B336" s="44"/>
      <c r="C336" s="44"/>
      <c r="D336" s="47"/>
      <c r="E336" s="45"/>
      <c r="F336" s="51"/>
    </row>
    <row r="337" spans="2:6" x14ac:dyDescent="0.35">
      <c r="B337" s="44"/>
      <c r="C337" s="44"/>
      <c r="D337" s="47"/>
      <c r="E337" s="45"/>
      <c r="F337" s="51"/>
    </row>
    <row r="338" spans="2:6" x14ac:dyDescent="0.35">
      <c r="B338" s="44"/>
      <c r="C338" s="44"/>
      <c r="D338" s="47"/>
      <c r="E338" s="45"/>
      <c r="F338" s="51"/>
    </row>
    <row r="339" spans="2:6" x14ac:dyDescent="0.35">
      <c r="B339" s="44"/>
      <c r="C339" s="44"/>
      <c r="D339" s="47"/>
      <c r="E339" s="45"/>
      <c r="F339" s="51"/>
    </row>
    <row r="340" spans="2:6" x14ac:dyDescent="0.35">
      <c r="B340" s="44"/>
      <c r="C340" s="44"/>
      <c r="D340" s="47"/>
      <c r="E340" s="45"/>
      <c r="F340" s="51"/>
    </row>
    <row r="341" spans="2:6" x14ac:dyDescent="0.35">
      <c r="B341" s="44"/>
      <c r="C341" s="44"/>
      <c r="D341" s="47"/>
      <c r="E341" s="45"/>
      <c r="F341" s="51"/>
    </row>
    <row r="342" spans="2:6" x14ac:dyDescent="0.35">
      <c r="B342" s="44"/>
      <c r="C342" s="44"/>
      <c r="D342" s="47"/>
      <c r="E342" s="45"/>
      <c r="F342" s="51"/>
    </row>
    <row r="343" spans="2:6" x14ac:dyDescent="0.35">
      <c r="B343" s="44"/>
      <c r="C343" s="44"/>
      <c r="D343" s="47"/>
      <c r="E343" s="45"/>
      <c r="F343" s="51"/>
    </row>
    <row r="344" spans="2:6" x14ac:dyDescent="0.35">
      <c r="B344" s="44"/>
      <c r="C344" s="44"/>
      <c r="D344" s="47"/>
      <c r="E344" s="45"/>
      <c r="F344" s="51"/>
    </row>
    <row r="345" spans="2:6" x14ac:dyDescent="0.35">
      <c r="B345" s="44"/>
      <c r="C345" s="44"/>
      <c r="D345" s="47"/>
      <c r="E345" s="45"/>
      <c r="F345" s="51"/>
    </row>
    <row r="346" spans="2:6" x14ac:dyDescent="0.35">
      <c r="B346" s="44"/>
      <c r="C346" s="44"/>
      <c r="D346" s="47"/>
      <c r="E346" s="45"/>
      <c r="F346" s="51"/>
    </row>
    <row r="347" spans="2:6" x14ac:dyDescent="0.35">
      <c r="B347" s="44"/>
      <c r="C347" s="44"/>
      <c r="D347" s="47"/>
      <c r="E347" s="45"/>
      <c r="F347" s="51"/>
    </row>
    <row r="348" spans="2:6" x14ac:dyDescent="0.35">
      <c r="B348" s="44"/>
      <c r="C348" s="44"/>
      <c r="D348" s="47"/>
      <c r="E348" s="45"/>
      <c r="F348" s="51"/>
    </row>
    <row r="349" spans="2:6" x14ac:dyDescent="0.35">
      <c r="B349" s="44"/>
      <c r="C349" s="44"/>
      <c r="D349" s="47"/>
      <c r="E349" s="45"/>
      <c r="F349" s="51"/>
    </row>
    <row r="350" spans="2:6" x14ac:dyDescent="0.35">
      <c r="B350" s="44"/>
      <c r="C350" s="44"/>
      <c r="D350" s="47"/>
      <c r="E350" s="45"/>
      <c r="F350" s="51"/>
    </row>
    <row r="351" spans="2:6" x14ac:dyDescent="0.35">
      <c r="B351" s="44"/>
      <c r="C351" s="44"/>
      <c r="D351" s="47"/>
      <c r="E351" s="45"/>
      <c r="F351" s="51"/>
    </row>
    <row r="352" spans="2:6" x14ac:dyDescent="0.35">
      <c r="B352" s="44"/>
      <c r="C352" s="44"/>
      <c r="D352" s="47"/>
      <c r="E352" s="45"/>
      <c r="F352" s="51"/>
    </row>
    <row r="353" spans="2:6" x14ac:dyDescent="0.35">
      <c r="B353" s="44"/>
      <c r="C353" s="44"/>
      <c r="D353" s="47"/>
      <c r="E353" s="45"/>
      <c r="F353" s="51"/>
    </row>
    <row r="354" spans="2:6" x14ac:dyDescent="0.35">
      <c r="B354" s="44"/>
      <c r="C354" s="44"/>
      <c r="D354" s="47"/>
      <c r="E354" s="45"/>
      <c r="F354" s="51"/>
    </row>
    <row r="355" spans="2:6" x14ac:dyDescent="0.35">
      <c r="B355" s="44"/>
      <c r="C355" s="44"/>
      <c r="D355" s="47"/>
      <c r="E355" s="45"/>
      <c r="F355" s="51"/>
    </row>
    <row r="356" spans="2:6" x14ac:dyDescent="0.35">
      <c r="B356" s="44"/>
      <c r="C356" s="44"/>
      <c r="D356" s="47"/>
      <c r="E356" s="45"/>
      <c r="F356" s="51"/>
    </row>
    <row r="357" spans="2:6" x14ac:dyDescent="0.35">
      <c r="B357" s="44"/>
      <c r="C357" s="44"/>
      <c r="D357" s="47"/>
      <c r="E357" s="45"/>
      <c r="F357" s="51"/>
    </row>
    <row r="358" spans="2:6" x14ac:dyDescent="0.35">
      <c r="B358" s="44"/>
      <c r="C358" s="44"/>
      <c r="D358" s="47"/>
      <c r="E358" s="46"/>
      <c r="F358" s="51"/>
    </row>
    <row r="359" spans="2:6" x14ac:dyDescent="0.35">
      <c r="B359" s="44"/>
      <c r="C359" s="44"/>
      <c r="D359" s="47"/>
      <c r="E359" s="45"/>
      <c r="F359" s="51"/>
    </row>
    <row r="360" spans="2:6" x14ac:dyDescent="0.35">
      <c r="B360" s="44"/>
      <c r="C360" s="44"/>
      <c r="D360" s="68"/>
      <c r="E360" s="48"/>
      <c r="F360" s="53"/>
    </row>
    <row r="361" spans="2:6" x14ac:dyDescent="0.35">
      <c r="B361" s="44"/>
      <c r="C361" s="44"/>
      <c r="D361" s="47"/>
      <c r="E361" s="46"/>
      <c r="F361" s="51"/>
    </row>
    <row r="362" spans="2:6" x14ac:dyDescent="0.35">
      <c r="B362" s="44"/>
      <c r="C362" s="44"/>
      <c r="D362" s="47"/>
      <c r="E362" s="45"/>
      <c r="F362" s="51"/>
    </row>
    <row r="363" spans="2:6" x14ac:dyDescent="0.35">
      <c r="B363" s="44"/>
      <c r="C363" s="44"/>
      <c r="D363" s="47"/>
      <c r="E363" s="46"/>
      <c r="F363" s="51"/>
    </row>
    <row r="364" spans="2:6" x14ac:dyDescent="0.35">
      <c r="B364" s="44"/>
      <c r="C364" s="44"/>
      <c r="D364" s="47"/>
      <c r="E364" s="46"/>
      <c r="F364" s="51"/>
    </row>
    <row r="365" spans="2:6" x14ac:dyDescent="0.35">
      <c r="B365" s="44"/>
      <c r="C365" s="44"/>
      <c r="D365" s="47"/>
      <c r="E365" s="46"/>
      <c r="F365" s="51"/>
    </row>
    <row r="366" spans="2:6" x14ac:dyDescent="0.35">
      <c r="B366" s="44"/>
      <c r="C366" s="44"/>
      <c r="D366" s="47"/>
      <c r="E366" s="46"/>
      <c r="F366" s="51"/>
    </row>
    <row r="367" spans="2:6" x14ac:dyDescent="0.35">
      <c r="B367" s="44"/>
      <c r="C367" s="44"/>
      <c r="D367" s="47"/>
      <c r="E367" s="45"/>
      <c r="F367" s="51"/>
    </row>
    <row r="368" spans="2:6" x14ac:dyDescent="0.35">
      <c r="B368" s="44"/>
      <c r="C368" s="44"/>
      <c r="D368" s="47"/>
      <c r="E368" s="45"/>
      <c r="F368" s="51"/>
    </row>
    <row r="369" spans="2:6" x14ac:dyDescent="0.35">
      <c r="B369" s="44"/>
      <c r="C369" s="44"/>
      <c r="D369" s="47"/>
      <c r="E369" s="46"/>
      <c r="F369" s="51"/>
    </row>
    <row r="370" spans="2:6" x14ac:dyDescent="0.35">
      <c r="B370" s="44"/>
      <c r="C370" s="44"/>
      <c r="D370" s="47"/>
      <c r="E370" s="45"/>
      <c r="F370" s="51"/>
    </row>
    <row r="371" spans="2:6" x14ac:dyDescent="0.35">
      <c r="B371" s="44"/>
      <c r="C371" s="44"/>
      <c r="D371" s="47"/>
      <c r="E371" s="45"/>
      <c r="F371" s="51"/>
    </row>
    <row r="372" spans="2:6" x14ac:dyDescent="0.35">
      <c r="B372" s="44"/>
      <c r="C372" s="44"/>
      <c r="D372" s="47"/>
      <c r="E372" s="45"/>
      <c r="F372" s="51"/>
    </row>
    <row r="373" spans="2:6" x14ac:dyDescent="0.35">
      <c r="B373" s="44"/>
      <c r="C373" s="44"/>
      <c r="D373" s="47"/>
      <c r="E373" s="45"/>
      <c r="F373" s="51"/>
    </row>
    <row r="374" spans="2:6" x14ac:dyDescent="0.35">
      <c r="B374" s="44"/>
      <c r="C374" s="44"/>
      <c r="D374" s="47"/>
      <c r="E374" s="45"/>
      <c r="F374" s="51"/>
    </row>
    <row r="375" spans="2:6" x14ac:dyDescent="0.35">
      <c r="B375" s="44"/>
      <c r="C375" s="44"/>
      <c r="D375" s="47"/>
      <c r="E375" s="45"/>
      <c r="F375" s="51"/>
    </row>
    <row r="376" spans="2:6" x14ac:dyDescent="0.35">
      <c r="B376" s="44"/>
      <c r="C376" s="44"/>
      <c r="D376" s="47"/>
      <c r="E376" s="45"/>
      <c r="F376" s="51"/>
    </row>
    <row r="377" spans="2:6" x14ac:dyDescent="0.35">
      <c r="B377" s="44"/>
      <c r="C377" s="44"/>
      <c r="D377" s="47"/>
      <c r="E377" s="45"/>
      <c r="F377" s="51"/>
    </row>
    <row r="378" spans="2:6" x14ac:dyDescent="0.35">
      <c r="B378" s="44"/>
      <c r="C378" s="44"/>
      <c r="D378" s="47"/>
      <c r="E378" s="45"/>
      <c r="F378" s="51"/>
    </row>
    <row r="379" spans="2:6" x14ac:dyDescent="0.35">
      <c r="B379" s="44"/>
      <c r="C379" s="44"/>
      <c r="D379" s="47"/>
      <c r="E379" s="45"/>
      <c r="F379" s="51"/>
    </row>
    <row r="380" spans="2:6" x14ac:dyDescent="0.35">
      <c r="B380" s="44"/>
      <c r="C380" s="44"/>
      <c r="D380" s="47"/>
      <c r="E380" s="45"/>
      <c r="F380" s="51"/>
    </row>
    <row r="381" spans="2:6" x14ac:dyDescent="0.35">
      <c r="B381" s="44"/>
      <c r="C381" s="44"/>
      <c r="D381" s="47"/>
      <c r="E381" s="45"/>
      <c r="F381" s="51"/>
    </row>
    <row r="382" spans="2:6" x14ac:dyDescent="0.35">
      <c r="B382" s="44"/>
      <c r="C382" s="44"/>
      <c r="D382" s="47"/>
      <c r="E382" s="45"/>
      <c r="F382" s="51"/>
    </row>
    <row r="383" spans="2:6" x14ac:dyDescent="0.35">
      <c r="B383" s="44"/>
      <c r="C383" s="44"/>
      <c r="D383" s="47"/>
      <c r="E383" s="45"/>
      <c r="F383" s="51"/>
    </row>
    <row r="384" spans="2:6" x14ac:dyDescent="0.35">
      <c r="B384" s="44"/>
      <c r="C384" s="44"/>
      <c r="D384" s="47"/>
      <c r="E384" s="45"/>
      <c r="F384" s="51"/>
    </row>
    <row r="385" spans="2:6" x14ac:dyDescent="0.35">
      <c r="B385" s="44"/>
      <c r="C385" s="44"/>
      <c r="D385" s="47"/>
      <c r="E385" s="45"/>
      <c r="F385" s="51"/>
    </row>
    <row r="386" spans="2:6" x14ac:dyDescent="0.35">
      <c r="B386" s="44"/>
      <c r="C386" s="44"/>
      <c r="D386" s="47"/>
      <c r="E386" s="45"/>
      <c r="F386" s="51"/>
    </row>
    <row r="387" spans="2:6" x14ac:dyDescent="0.35">
      <c r="B387" s="44"/>
      <c r="C387" s="44"/>
      <c r="D387" s="47"/>
      <c r="E387" s="45"/>
      <c r="F387" s="51"/>
    </row>
    <row r="388" spans="2:6" x14ac:dyDescent="0.35">
      <c r="B388" s="44"/>
      <c r="C388" s="44"/>
      <c r="D388" s="47"/>
      <c r="E388" s="45"/>
      <c r="F388" s="51"/>
    </row>
    <row r="389" spans="2:6" x14ac:dyDescent="0.35">
      <c r="B389" s="44"/>
      <c r="C389" s="44"/>
      <c r="D389" s="47"/>
      <c r="E389" s="46"/>
      <c r="F389" s="51"/>
    </row>
    <row r="390" spans="2:6" x14ac:dyDescent="0.35">
      <c r="B390" s="44"/>
      <c r="C390" s="44"/>
      <c r="D390" s="47"/>
      <c r="E390" s="46"/>
      <c r="F390" s="51"/>
    </row>
    <row r="391" spans="2:6" x14ac:dyDescent="0.35">
      <c r="B391" s="44"/>
      <c r="C391" s="44"/>
      <c r="D391" s="47"/>
      <c r="E391" s="46"/>
      <c r="F391" s="51"/>
    </row>
    <row r="392" spans="2:6" x14ac:dyDescent="0.35">
      <c r="B392" s="44"/>
      <c r="C392" s="44"/>
      <c r="D392" s="47"/>
      <c r="E392" s="46"/>
      <c r="F392" s="51"/>
    </row>
    <row r="393" spans="2:6" x14ac:dyDescent="0.35">
      <c r="B393" s="44"/>
      <c r="C393" s="44"/>
      <c r="D393" s="47"/>
      <c r="E393" s="46"/>
      <c r="F393" s="51"/>
    </row>
    <row r="394" spans="2:6" x14ac:dyDescent="0.35">
      <c r="B394" s="44"/>
      <c r="C394" s="44"/>
      <c r="D394" s="47"/>
      <c r="E394" s="46"/>
      <c r="F394" s="51"/>
    </row>
    <row r="395" spans="2:6" x14ac:dyDescent="0.35">
      <c r="B395" s="44"/>
      <c r="C395" s="44"/>
      <c r="D395" s="47"/>
      <c r="E395" s="46"/>
      <c r="F395" s="51"/>
    </row>
    <row r="396" spans="2:6" x14ac:dyDescent="0.35">
      <c r="B396" s="44"/>
      <c r="C396" s="44"/>
      <c r="D396" s="47"/>
      <c r="E396" s="46"/>
      <c r="F396" s="51"/>
    </row>
    <row r="397" spans="2:6" x14ac:dyDescent="0.35">
      <c r="B397" s="44"/>
      <c r="C397" s="44"/>
      <c r="D397" s="47"/>
      <c r="E397" s="46"/>
      <c r="F397" s="51"/>
    </row>
    <row r="398" spans="2:6" x14ac:dyDescent="0.35">
      <c r="B398" s="44"/>
      <c r="C398" s="44"/>
      <c r="D398" s="47"/>
      <c r="E398" s="45"/>
      <c r="F398" s="51"/>
    </row>
    <row r="399" spans="2:6" x14ac:dyDescent="0.35">
      <c r="B399" s="44"/>
      <c r="C399" s="44"/>
      <c r="D399" s="47"/>
      <c r="E399" s="45"/>
      <c r="F399" s="51"/>
    </row>
    <row r="400" spans="2:6" x14ac:dyDescent="0.35">
      <c r="B400" s="44"/>
      <c r="C400" s="44"/>
      <c r="D400" s="47"/>
      <c r="E400" s="45"/>
      <c r="F400" s="51"/>
    </row>
    <row r="401" spans="2:6" x14ac:dyDescent="0.35">
      <c r="B401" s="44"/>
      <c r="C401" s="44"/>
      <c r="D401" s="47"/>
      <c r="E401" s="45"/>
      <c r="F401" s="51"/>
    </row>
    <row r="402" spans="2:6" x14ac:dyDescent="0.35">
      <c r="B402" s="44"/>
      <c r="C402" s="44"/>
      <c r="D402" s="47"/>
      <c r="E402" s="45"/>
      <c r="F402" s="51"/>
    </row>
    <row r="403" spans="2:6" x14ac:dyDescent="0.35">
      <c r="B403" s="44"/>
      <c r="C403" s="44"/>
      <c r="D403" s="47"/>
      <c r="E403" s="45"/>
      <c r="F403" s="51"/>
    </row>
    <row r="404" spans="2:6" x14ac:dyDescent="0.35">
      <c r="B404" s="44"/>
      <c r="C404" s="44"/>
      <c r="D404" s="47"/>
      <c r="E404" s="45"/>
      <c r="F404" s="51"/>
    </row>
    <row r="405" spans="2:6" x14ac:dyDescent="0.35">
      <c r="B405" s="44"/>
      <c r="C405" s="44"/>
      <c r="D405" s="47"/>
      <c r="E405" s="45"/>
      <c r="F405" s="51"/>
    </row>
    <row r="406" spans="2:6" x14ac:dyDescent="0.35">
      <c r="B406" s="44"/>
      <c r="C406" s="44"/>
      <c r="D406" s="47"/>
      <c r="E406" s="45"/>
      <c r="F406" s="51"/>
    </row>
    <row r="407" spans="2:6" x14ac:dyDescent="0.35">
      <c r="B407" s="44"/>
      <c r="C407" s="44"/>
      <c r="D407" s="47"/>
      <c r="E407" s="45"/>
      <c r="F407" s="51"/>
    </row>
    <row r="408" spans="2:6" x14ac:dyDescent="0.35">
      <c r="B408" s="44"/>
      <c r="C408" s="44"/>
      <c r="D408" s="47"/>
      <c r="E408" s="45"/>
      <c r="F408" s="51"/>
    </row>
    <row r="409" spans="2:6" x14ac:dyDescent="0.35">
      <c r="B409" s="44"/>
      <c r="C409" s="44"/>
      <c r="D409" s="47"/>
      <c r="E409" s="45"/>
      <c r="F409" s="51"/>
    </row>
    <row r="410" spans="2:6" x14ac:dyDescent="0.35">
      <c r="B410" s="44"/>
      <c r="C410" s="44"/>
      <c r="D410" s="47"/>
      <c r="E410" s="45"/>
      <c r="F410" s="51"/>
    </row>
    <row r="411" spans="2:6" x14ac:dyDescent="0.35">
      <c r="B411" s="44"/>
      <c r="C411" s="44"/>
      <c r="D411" s="47"/>
      <c r="E411" s="45"/>
      <c r="F411" s="51"/>
    </row>
    <row r="412" spans="2:6" x14ac:dyDescent="0.35">
      <c r="B412" s="44"/>
      <c r="C412" s="44"/>
      <c r="D412" s="47"/>
      <c r="E412" s="45"/>
      <c r="F412" s="51"/>
    </row>
    <row r="413" spans="2:6" x14ac:dyDescent="0.35">
      <c r="B413" s="44"/>
      <c r="C413" s="44"/>
      <c r="D413" s="47"/>
      <c r="E413" s="45"/>
      <c r="F413" s="51"/>
    </row>
    <row r="414" spans="2:6" x14ac:dyDescent="0.35">
      <c r="B414" s="44"/>
      <c r="C414" s="44"/>
      <c r="D414" s="47"/>
      <c r="E414" s="45"/>
      <c r="F414" s="51"/>
    </row>
    <row r="415" spans="2:6" x14ac:dyDescent="0.35">
      <c r="B415" s="44"/>
      <c r="C415" s="44"/>
      <c r="D415" s="47"/>
      <c r="E415" s="45"/>
      <c r="F415" s="51"/>
    </row>
    <row r="416" spans="2:6" x14ac:dyDescent="0.35">
      <c r="B416" s="44"/>
      <c r="C416" s="44"/>
      <c r="D416" s="47"/>
      <c r="E416" s="45"/>
      <c r="F416" s="51"/>
    </row>
    <row r="417" spans="2:6" x14ac:dyDescent="0.35">
      <c r="B417" s="44"/>
      <c r="C417" s="44"/>
      <c r="D417" s="47"/>
      <c r="E417" s="45"/>
      <c r="F417" s="51"/>
    </row>
    <row r="418" spans="2:6" x14ac:dyDescent="0.35">
      <c r="B418" s="44"/>
      <c r="C418" s="44"/>
      <c r="D418" s="47"/>
      <c r="E418" s="45"/>
      <c r="F418" s="51"/>
    </row>
    <row r="419" spans="2:6" x14ac:dyDescent="0.35">
      <c r="B419" s="44"/>
      <c r="C419" s="44"/>
      <c r="D419" s="47"/>
      <c r="E419" s="45"/>
      <c r="F419" s="51"/>
    </row>
    <row r="420" spans="2:6" x14ac:dyDescent="0.35">
      <c r="B420" s="44"/>
      <c r="C420" s="44"/>
      <c r="D420" s="47"/>
      <c r="E420" s="45"/>
      <c r="F420" s="51"/>
    </row>
    <row r="421" spans="2:6" x14ac:dyDescent="0.35">
      <c r="B421" s="44"/>
      <c r="C421" s="44"/>
      <c r="D421" s="47"/>
      <c r="E421" s="45"/>
      <c r="F421" s="51"/>
    </row>
    <row r="422" spans="2:6" x14ac:dyDescent="0.35">
      <c r="B422" s="44"/>
      <c r="C422" s="44"/>
      <c r="D422" s="47"/>
      <c r="E422" s="45"/>
      <c r="F422" s="51"/>
    </row>
    <row r="423" spans="2:6" x14ac:dyDescent="0.35">
      <c r="B423" s="44"/>
      <c r="C423" s="44"/>
      <c r="D423" s="47"/>
      <c r="E423" s="45"/>
      <c r="F423" s="51"/>
    </row>
    <row r="424" spans="2:6" x14ac:dyDescent="0.35">
      <c r="B424" s="44"/>
      <c r="C424" s="44"/>
      <c r="D424" s="47"/>
      <c r="E424" s="45"/>
      <c r="F424" s="51"/>
    </row>
    <row r="425" spans="2:6" x14ac:dyDescent="0.35">
      <c r="B425" s="44"/>
      <c r="C425" s="44"/>
      <c r="D425" s="47"/>
      <c r="E425" s="45"/>
      <c r="F425" s="51"/>
    </row>
    <row r="426" spans="2:6" x14ac:dyDescent="0.35">
      <c r="B426" s="44"/>
      <c r="C426" s="44"/>
      <c r="D426" s="47"/>
      <c r="E426" s="45"/>
      <c r="F426" s="51"/>
    </row>
    <row r="427" spans="2:6" x14ac:dyDescent="0.35">
      <c r="B427" s="44"/>
      <c r="C427" s="44"/>
      <c r="D427" s="47"/>
      <c r="E427" s="45"/>
      <c r="F427" s="51"/>
    </row>
    <row r="428" spans="2:6" x14ac:dyDescent="0.35">
      <c r="B428" s="44"/>
      <c r="C428" s="44"/>
      <c r="D428" s="47"/>
      <c r="E428" s="45"/>
      <c r="F428" s="51"/>
    </row>
    <row r="429" spans="2:6" x14ac:dyDescent="0.35">
      <c r="B429" s="44"/>
      <c r="C429" s="44"/>
      <c r="D429" s="47"/>
      <c r="E429" s="45"/>
      <c r="F429" s="51"/>
    </row>
    <row r="430" spans="2:6" x14ac:dyDescent="0.35">
      <c r="B430" s="44"/>
      <c r="C430" s="44"/>
      <c r="D430" s="47"/>
      <c r="E430" s="45"/>
      <c r="F430" s="51"/>
    </row>
    <row r="431" spans="2:6" x14ac:dyDescent="0.35">
      <c r="B431" s="44"/>
      <c r="C431" s="44"/>
      <c r="D431" s="47"/>
      <c r="E431" s="45"/>
      <c r="F431" s="51"/>
    </row>
    <row r="432" spans="2:6" x14ac:dyDescent="0.35">
      <c r="B432" s="44"/>
      <c r="C432" s="44"/>
      <c r="D432" s="47"/>
      <c r="E432" s="45"/>
      <c r="F432" s="51"/>
    </row>
    <row r="433" spans="2:6" x14ac:dyDescent="0.35">
      <c r="B433" s="44"/>
      <c r="C433" s="44"/>
      <c r="D433" s="47"/>
      <c r="E433" s="45"/>
      <c r="F433" s="51"/>
    </row>
    <row r="434" spans="2:6" x14ac:dyDescent="0.35">
      <c r="B434" s="44"/>
      <c r="C434" s="44"/>
      <c r="D434" s="47"/>
      <c r="E434" s="45"/>
      <c r="F434" s="51"/>
    </row>
    <row r="435" spans="2:6" x14ac:dyDescent="0.35">
      <c r="B435" s="44"/>
      <c r="C435" s="44"/>
      <c r="D435" s="47"/>
      <c r="E435" s="45"/>
      <c r="F435" s="51"/>
    </row>
    <row r="436" spans="2:6" x14ac:dyDescent="0.35">
      <c r="B436" s="44"/>
      <c r="C436" s="44"/>
      <c r="D436" s="47"/>
      <c r="E436" s="45"/>
      <c r="F436" s="51"/>
    </row>
    <row r="437" spans="2:6" x14ac:dyDescent="0.35">
      <c r="B437" s="44"/>
      <c r="C437" s="44"/>
      <c r="D437" s="47"/>
      <c r="E437" s="45"/>
      <c r="F437" s="51"/>
    </row>
    <row r="438" spans="2:6" x14ac:dyDescent="0.35">
      <c r="B438" s="44"/>
      <c r="C438" s="44"/>
      <c r="D438" s="47"/>
      <c r="E438" s="45"/>
      <c r="F438" s="51"/>
    </row>
    <row r="439" spans="2:6" x14ac:dyDescent="0.35">
      <c r="B439" s="44"/>
      <c r="C439" s="44"/>
      <c r="D439" s="47"/>
      <c r="E439" s="45"/>
      <c r="F439" s="51"/>
    </row>
    <row r="440" spans="2:6" x14ac:dyDescent="0.35">
      <c r="B440" s="44"/>
      <c r="C440" s="44"/>
      <c r="D440" s="47"/>
      <c r="E440" s="45"/>
      <c r="F440" s="51"/>
    </row>
    <row r="441" spans="2:6" x14ac:dyDescent="0.35">
      <c r="B441" s="44"/>
      <c r="C441" s="44"/>
      <c r="D441" s="47"/>
      <c r="E441" s="45"/>
      <c r="F441" s="51"/>
    </row>
    <row r="442" spans="2:6" x14ac:dyDescent="0.35">
      <c r="B442" s="44"/>
      <c r="C442" s="44"/>
      <c r="D442" s="47"/>
      <c r="E442" s="45"/>
      <c r="F442" s="51"/>
    </row>
    <row r="443" spans="2:6" x14ac:dyDescent="0.35">
      <c r="B443" s="44"/>
      <c r="C443" s="44"/>
      <c r="D443" s="47"/>
      <c r="E443" s="45"/>
      <c r="F443" s="51"/>
    </row>
    <row r="444" spans="2:6" x14ac:dyDescent="0.35">
      <c r="B444" s="44"/>
      <c r="C444" s="44"/>
      <c r="D444" s="47"/>
      <c r="E444" s="45"/>
      <c r="F444" s="51"/>
    </row>
    <row r="445" spans="2:6" x14ac:dyDescent="0.35">
      <c r="B445" s="44"/>
      <c r="C445" s="44"/>
      <c r="D445" s="47"/>
      <c r="E445" s="45"/>
      <c r="F445" s="51"/>
    </row>
    <row r="446" spans="2:6" x14ac:dyDescent="0.35">
      <c r="B446" s="44"/>
      <c r="C446" s="44"/>
      <c r="D446" s="47"/>
      <c r="E446" s="45"/>
      <c r="F446" s="51"/>
    </row>
    <row r="447" spans="2:6" x14ac:dyDescent="0.35">
      <c r="B447" s="44"/>
      <c r="C447" s="44"/>
      <c r="D447" s="47"/>
      <c r="E447" s="45"/>
      <c r="F447" s="51"/>
    </row>
    <row r="448" spans="2:6" x14ac:dyDescent="0.35">
      <c r="B448" s="44"/>
      <c r="C448" s="44"/>
      <c r="D448" s="47"/>
      <c r="E448" s="45"/>
      <c r="F448" s="51"/>
    </row>
    <row r="449" spans="2:6" x14ac:dyDescent="0.35">
      <c r="B449" s="44"/>
      <c r="C449" s="44"/>
      <c r="D449" s="47"/>
      <c r="E449" s="45"/>
      <c r="F449" s="51"/>
    </row>
    <row r="450" spans="2:6" x14ac:dyDescent="0.35">
      <c r="B450" s="44"/>
      <c r="C450" s="44"/>
      <c r="D450" s="47"/>
      <c r="E450" s="45"/>
      <c r="F450" s="51"/>
    </row>
    <row r="451" spans="2:6" x14ac:dyDescent="0.35">
      <c r="B451" s="44"/>
      <c r="C451" s="44"/>
      <c r="D451" s="47"/>
      <c r="E451" s="45"/>
      <c r="F451" s="51"/>
    </row>
    <row r="452" spans="2:6" x14ac:dyDescent="0.35">
      <c r="B452" s="44"/>
      <c r="C452" s="44"/>
      <c r="D452" s="47"/>
      <c r="E452" s="45"/>
      <c r="F452" s="51"/>
    </row>
    <row r="453" spans="2:6" x14ac:dyDescent="0.35">
      <c r="B453" s="44"/>
      <c r="C453" s="44"/>
      <c r="D453" s="47"/>
      <c r="E453" s="45"/>
      <c r="F453" s="51"/>
    </row>
    <row r="454" spans="2:6" x14ac:dyDescent="0.35">
      <c r="B454" s="44"/>
      <c r="C454" s="44"/>
      <c r="D454" s="47"/>
      <c r="E454" s="45"/>
      <c r="F454" s="51"/>
    </row>
    <row r="455" spans="2:6" x14ac:dyDescent="0.35">
      <c r="B455" s="44"/>
      <c r="C455" s="44"/>
      <c r="D455" s="47"/>
      <c r="E455" s="46"/>
      <c r="F455" s="51"/>
    </row>
    <row r="456" spans="2:6" x14ac:dyDescent="0.35">
      <c r="B456" s="44"/>
      <c r="C456" s="44"/>
      <c r="D456" s="47"/>
      <c r="E456" s="46"/>
      <c r="F456" s="51"/>
    </row>
    <row r="457" spans="2:6" x14ac:dyDescent="0.35">
      <c r="B457" s="44"/>
      <c r="C457" s="44"/>
      <c r="D457" s="47"/>
      <c r="E457" s="46"/>
      <c r="F457" s="51"/>
    </row>
    <row r="458" spans="2:6" x14ac:dyDescent="0.35">
      <c r="B458" s="44"/>
      <c r="C458" s="44"/>
      <c r="D458" s="47"/>
      <c r="E458" s="46"/>
      <c r="F458" s="51"/>
    </row>
    <row r="459" spans="2:6" x14ac:dyDescent="0.35">
      <c r="B459" s="44"/>
      <c r="C459" s="44"/>
      <c r="D459" s="47"/>
      <c r="E459" s="46"/>
      <c r="F459" s="51"/>
    </row>
    <row r="460" spans="2:6" x14ac:dyDescent="0.35">
      <c r="B460" s="44"/>
      <c r="C460" s="44"/>
      <c r="D460" s="47"/>
      <c r="E460" s="46"/>
      <c r="F460" s="51"/>
    </row>
    <row r="461" spans="2:6" x14ac:dyDescent="0.35">
      <c r="B461" s="44"/>
      <c r="C461" s="44"/>
      <c r="D461" s="47"/>
      <c r="E461" s="46"/>
      <c r="F461" s="51"/>
    </row>
    <row r="462" spans="2:6" x14ac:dyDescent="0.35">
      <c r="B462" s="44"/>
      <c r="C462" s="44"/>
      <c r="D462" s="47"/>
      <c r="E462" s="45"/>
      <c r="F462" s="51"/>
    </row>
    <row r="463" spans="2:6" x14ac:dyDescent="0.35">
      <c r="B463" s="44"/>
      <c r="C463" s="44"/>
      <c r="D463" s="47"/>
      <c r="E463" s="45"/>
      <c r="F463" s="51"/>
    </row>
    <row r="464" spans="2:6" x14ac:dyDescent="0.35">
      <c r="B464" s="44"/>
      <c r="C464" s="44"/>
      <c r="D464" s="47"/>
      <c r="E464" s="45"/>
      <c r="F464" s="51"/>
    </row>
    <row r="465" spans="2:6" x14ac:dyDescent="0.35">
      <c r="B465" s="44"/>
      <c r="C465" s="44"/>
      <c r="D465" s="47"/>
      <c r="E465" s="45"/>
      <c r="F465" s="51"/>
    </row>
    <row r="466" spans="2:6" x14ac:dyDescent="0.35">
      <c r="B466" s="44"/>
      <c r="C466" s="44"/>
      <c r="D466" s="47"/>
      <c r="E466" s="45"/>
      <c r="F466" s="51"/>
    </row>
    <row r="467" spans="2:6" x14ac:dyDescent="0.35">
      <c r="B467" s="44"/>
      <c r="C467" s="44"/>
      <c r="D467" s="47"/>
      <c r="E467" s="45"/>
      <c r="F467" s="51"/>
    </row>
    <row r="468" spans="2:6" x14ac:dyDescent="0.35">
      <c r="B468" s="44"/>
      <c r="C468" s="44"/>
      <c r="D468" s="47"/>
      <c r="E468" s="45"/>
      <c r="F468" s="51"/>
    </row>
    <row r="469" spans="2:6" x14ac:dyDescent="0.35">
      <c r="B469" s="44"/>
      <c r="C469" s="44"/>
      <c r="D469" s="47"/>
      <c r="E469" s="45"/>
      <c r="F469" s="51"/>
    </row>
    <row r="470" spans="2:6" x14ac:dyDescent="0.35">
      <c r="B470" s="44"/>
      <c r="C470" s="44"/>
      <c r="D470" s="47"/>
      <c r="E470" s="45"/>
      <c r="F470" s="51"/>
    </row>
    <row r="471" spans="2:6" x14ac:dyDescent="0.35">
      <c r="B471" s="44"/>
      <c r="C471" s="44"/>
      <c r="D471" s="47"/>
      <c r="E471" s="45"/>
      <c r="F471" s="51"/>
    </row>
    <row r="472" spans="2:6" x14ac:dyDescent="0.35">
      <c r="B472" s="44"/>
      <c r="C472" s="44"/>
      <c r="D472" s="47"/>
      <c r="E472" s="45"/>
      <c r="F472" s="51"/>
    </row>
    <row r="473" spans="2:6" x14ac:dyDescent="0.35">
      <c r="B473" s="44"/>
      <c r="C473" s="44"/>
      <c r="D473" s="47"/>
      <c r="E473" s="45"/>
      <c r="F473" s="51"/>
    </row>
    <row r="474" spans="2:6" x14ac:dyDescent="0.35">
      <c r="B474" s="44"/>
      <c r="C474" s="44"/>
      <c r="D474" s="47"/>
      <c r="E474" s="43"/>
      <c r="F474" s="51"/>
    </row>
    <row r="475" spans="2:6" x14ac:dyDescent="0.35">
      <c r="B475" s="44"/>
      <c r="C475" s="44"/>
      <c r="D475" s="47"/>
      <c r="E475" s="43"/>
      <c r="F475" s="51"/>
    </row>
    <row r="476" spans="2:6" x14ac:dyDescent="0.35">
      <c r="B476" s="44"/>
      <c r="C476" s="44"/>
      <c r="D476" s="47"/>
      <c r="E476" s="43"/>
      <c r="F476" s="51"/>
    </row>
    <row r="477" spans="2:6" x14ac:dyDescent="0.35">
      <c r="B477" s="44"/>
      <c r="C477" s="44"/>
      <c r="D477" s="47"/>
      <c r="E477" s="45"/>
      <c r="F477" s="51"/>
    </row>
    <row r="478" spans="2:6" x14ac:dyDescent="0.35">
      <c r="B478" s="44"/>
      <c r="C478" s="44"/>
      <c r="D478" s="47"/>
      <c r="E478" s="45"/>
      <c r="F478" s="51"/>
    </row>
    <row r="479" spans="2:6" x14ac:dyDescent="0.35">
      <c r="B479" s="44"/>
      <c r="C479" s="44"/>
      <c r="D479" s="47"/>
      <c r="E479" s="45"/>
      <c r="F479" s="51"/>
    </row>
    <row r="480" spans="2:6" x14ac:dyDescent="0.35">
      <c r="B480" s="44"/>
      <c r="C480" s="44"/>
      <c r="D480" s="47"/>
      <c r="E480" s="45"/>
      <c r="F480" s="51"/>
    </row>
    <row r="481" spans="2:6" x14ac:dyDescent="0.35">
      <c r="B481" s="44"/>
      <c r="C481" s="44"/>
      <c r="D481" s="47"/>
      <c r="E481" s="45"/>
      <c r="F481" s="51"/>
    </row>
    <row r="482" spans="2:6" x14ac:dyDescent="0.35">
      <c r="B482" s="44"/>
      <c r="C482" s="44"/>
      <c r="D482" s="47"/>
      <c r="E482" s="46"/>
      <c r="F482" s="51"/>
    </row>
    <row r="483" spans="2:6" x14ac:dyDescent="0.35">
      <c r="B483" s="44"/>
      <c r="C483" s="44"/>
      <c r="D483" s="47"/>
      <c r="E483" s="46"/>
      <c r="F483" s="51"/>
    </row>
    <row r="484" spans="2:6" x14ac:dyDescent="0.35">
      <c r="B484" s="44"/>
      <c r="C484" s="44"/>
      <c r="D484" s="47"/>
      <c r="E484" s="46"/>
      <c r="F484" s="51"/>
    </row>
    <row r="485" spans="2:6" x14ac:dyDescent="0.35">
      <c r="B485" s="44"/>
      <c r="C485" s="44"/>
      <c r="D485" s="47"/>
      <c r="E485" s="46"/>
      <c r="F485" s="51"/>
    </row>
    <row r="486" spans="2:6" x14ac:dyDescent="0.35">
      <c r="B486" s="44"/>
      <c r="C486" s="44"/>
      <c r="D486" s="47"/>
      <c r="E486" s="46"/>
      <c r="F486" s="51"/>
    </row>
    <row r="487" spans="2:6" x14ac:dyDescent="0.35">
      <c r="B487" s="44"/>
      <c r="C487" s="44"/>
      <c r="D487" s="47"/>
      <c r="E487" s="46"/>
      <c r="F487" s="51"/>
    </row>
    <row r="488" spans="2:6" x14ac:dyDescent="0.35">
      <c r="B488" s="44"/>
      <c r="C488" s="44"/>
      <c r="D488" s="47"/>
      <c r="E488" s="46"/>
      <c r="F488" s="51"/>
    </row>
    <row r="489" spans="2:6" x14ac:dyDescent="0.35">
      <c r="B489" s="44"/>
      <c r="C489" s="44"/>
      <c r="D489" s="47"/>
      <c r="E489" s="46"/>
      <c r="F489" s="51"/>
    </row>
    <row r="490" spans="2:6" x14ac:dyDescent="0.35">
      <c r="B490" s="44"/>
      <c r="C490" s="44"/>
      <c r="D490" s="47"/>
      <c r="E490" s="46"/>
      <c r="F490" s="51"/>
    </row>
    <row r="491" spans="2:6" x14ac:dyDescent="0.35">
      <c r="B491" s="44"/>
      <c r="C491" s="44"/>
      <c r="D491" s="47"/>
      <c r="E491" s="46"/>
      <c r="F491" s="51"/>
    </row>
    <row r="492" spans="2:6" x14ac:dyDescent="0.35">
      <c r="B492" s="44"/>
      <c r="C492" s="44"/>
      <c r="D492" s="47"/>
      <c r="E492" s="46"/>
      <c r="F492" s="51"/>
    </row>
    <row r="493" spans="2:6" x14ac:dyDescent="0.35">
      <c r="B493" s="44"/>
      <c r="C493" s="44"/>
      <c r="D493" s="47"/>
      <c r="E493" s="46"/>
      <c r="F493" s="51"/>
    </row>
    <row r="494" spans="2:6" x14ac:dyDescent="0.35">
      <c r="B494" s="44"/>
      <c r="C494" s="44"/>
      <c r="D494" s="47"/>
      <c r="E494" s="46"/>
      <c r="F494" s="51"/>
    </row>
    <row r="495" spans="2:6" x14ac:dyDescent="0.35">
      <c r="B495" s="44"/>
      <c r="C495" s="44"/>
      <c r="D495" s="47"/>
      <c r="E495" s="46"/>
      <c r="F495" s="51"/>
    </row>
    <row r="496" spans="2:6" x14ac:dyDescent="0.35">
      <c r="B496" s="44"/>
      <c r="C496" s="44"/>
      <c r="D496" s="47"/>
      <c r="E496" s="46"/>
      <c r="F496" s="51"/>
    </row>
    <row r="497" spans="2:6" x14ac:dyDescent="0.35">
      <c r="B497" s="44"/>
      <c r="C497" s="44"/>
      <c r="D497" s="47"/>
      <c r="E497" s="46"/>
      <c r="F497" s="51"/>
    </row>
    <row r="498" spans="2:6" x14ac:dyDescent="0.35">
      <c r="B498" s="44"/>
      <c r="C498" s="44"/>
      <c r="D498" s="47"/>
      <c r="E498" s="46"/>
      <c r="F498" s="51"/>
    </row>
    <row r="499" spans="2:6" x14ac:dyDescent="0.35">
      <c r="B499" s="44"/>
      <c r="C499" s="44"/>
      <c r="D499" s="47"/>
      <c r="E499" s="46"/>
      <c r="F499" s="51"/>
    </row>
    <row r="500" spans="2:6" x14ac:dyDescent="0.35">
      <c r="B500" s="44"/>
      <c r="C500" s="44"/>
      <c r="D500" s="47"/>
      <c r="E500" s="46"/>
      <c r="F500" s="51"/>
    </row>
    <row r="501" spans="2:6" x14ac:dyDescent="0.35">
      <c r="B501" s="44"/>
      <c r="C501" s="44"/>
      <c r="D501" s="47"/>
      <c r="E501" s="46"/>
      <c r="F501" s="51"/>
    </row>
    <row r="502" spans="2:6" x14ac:dyDescent="0.35">
      <c r="B502" s="44"/>
      <c r="C502" s="44"/>
      <c r="D502" s="47"/>
      <c r="E502" s="46"/>
      <c r="F502" s="51"/>
    </row>
    <row r="503" spans="2:6" x14ac:dyDescent="0.35">
      <c r="B503" s="44"/>
      <c r="C503" s="44"/>
      <c r="D503" s="47"/>
      <c r="E503" s="46"/>
      <c r="F503" s="51"/>
    </row>
    <row r="504" spans="2:6" x14ac:dyDescent="0.35">
      <c r="B504" s="44"/>
      <c r="C504" s="44"/>
      <c r="D504" s="47"/>
      <c r="E504" s="46"/>
      <c r="F504" s="51"/>
    </row>
    <row r="505" spans="2:6" x14ac:dyDescent="0.35">
      <c r="B505" s="44"/>
      <c r="C505" s="44"/>
      <c r="D505" s="47"/>
      <c r="E505" s="46"/>
      <c r="F505" s="51"/>
    </row>
    <row r="506" spans="2:6" x14ac:dyDescent="0.35">
      <c r="B506" s="44"/>
      <c r="C506" s="44"/>
      <c r="D506" s="47"/>
      <c r="E506" s="46"/>
      <c r="F506" s="51"/>
    </row>
    <row r="507" spans="2:6" x14ac:dyDescent="0.35">
      <c r="B507" s="44"/>
      <c r="C507" s="44"/>
      <c r="D507" s="47"/>
      <c r="E507" s="45"/>
      <c r="F507" s="51"/>
    </row>
    <row r="508" spans="2:6" x14ac:dyDescent="0.35">
      <c r="B508" s="44"/>
      <c r="C508" s="44"/>
      <c r="D508" s="47"/>
      <c r="E508" s="45"/>
      <c r="F508" s="51"/>
    </row>
    <row r="509" spans="2:6" x14ac:dyDescent="0.35">
      <c r="B509" s="44"/>
      <c r="C509" s="44"/>
      <c r="D509" s="47"/>
      <c r="E509" s="46"/>
      <c r="F509" s="51"/>
    </row>
    <row r="510" spans="2:6" x14ac:dyDescent="0.35">
      <c r="B510" s="44"/>
      <c r="C510" s="44"/>
      <c r="D510" s="47"/>
      <c r="E510" s="46"/>
      <c r="F510" s="51"/>
    </row>
    <row r="511" spans="2:6" x14ac:dyDescent="0.35">
      <c r="B511" s="44"/>
      <c r="C511" s="44"/>
      <c r="D511" s="47"/>
      <c r="E511" s="45"/>
      <c r="F511" s="51"/>
    </row>
    <row r="512" spans="2:6" x14ac:dyDescent="0.35">
      <c r="B512" s="44"/>
      <c r="C512" s="44"/>
      <c r="D512" s="47"/>
      <c r="E512" s="45"/>
      <c r="F512" s="51"/>
    </row>
    <row r="513" spans="2:6" x14ac:dyDescent="0.35">
      <c r="B513" s="44"/>
      <c r="C513" s="44"/>
      <c r="D513" s="47"/>
      <c r="E513" s="45"/>
      <c r="F513" s="51"/>
    </row>
    <row r="514" spans="2:6" x14ac:dyDescent="0.35">
      <c r="B514" s="44"/>
      <c r="C514" s="44"/>
      <c r="D514" s="47"/>
      <c r="E514" s="45"/>
      <c r="F514" s="51"/>
    </row>
    <row r="515" spans="2:6" x14ac:dyDescent="0.35">
      <c r="B515" s="44"/>
      <c r="C515" s="44"/>
      <c r="D515" s="47"/>
      <c r="E515" s="45"/>
      <c r="F515" s="51"/>
    </row>
    <row r="516" spans="2:6" x14ac:dyDescent="0.35">
      <c r="B516" s="44"/>
      <c r="C516" s="44"/>
      <c r="D516" s="47"/>
      <c r="E516" s="45"/>
      <c r="F516" s="51"/>
    </row>
    <row r="517" spans="2:6" x14ac:dyDescent="0.35">
      <c r="B517" s="44"/>
      <c r="C517" s="44"/>
      <c r="D517" s="47"/>
      <c r="E517" s="45"/>
      <c r="F517" s="51"/>
    </row>
    <row r="518" spans="2:6" x14ac:dyDescent="0.35">
      <c r="B518" s="44"/>
      <c r="C518" s="44"/>
      <c r="D518" s="47"/>
      <c r="E518" s="45"/>
      <c r="F518" s="51"/>
    </row>
    <row r="519" spans="2:6" x14ac:dyDescent="0.35">
      <c r="B519" s="44"/>
      <c r="C519" s="44"/>
      <c r="D519" s="47"/>
      <c r="E519" s="45"/>
      <c r="F519" s="51"/>
    </row>
    <row r="520" spans="2:6" x14ac:dyDescent="0.35">
      <c r="B520" s="44"/>
      <c r="C520" s="44"/>
      <c r="D520" s="47"/>
      <c r="E520" s="45"/>
      <c r="F520" s="51"/>
    </row>
    <row r="521" spans="2:6" x14ac:dyDescent="0.35">
      <c r="B521" s="44"/>
      <c r="C521" s="44"/>
      <c r="D521" s="47"/>
      <c r="E521" s="45"/>
      <c r="F521" s="51"/>
    </row>
    <row r="522" spans="2:6" x14ac:dyDescent="0.35">
      <c r="B522" s="44"/>
      <c r="C522" s="44"/>
      <c r="D522" s="47"/>
      <c r="E522" s="45"/>
      <c r="F522" s="51"/>
    </row>
    <row r="523" spans="2:6" x14ac:dyDescent="0.35">
      <c r="B523" s="44"/>
      <c r="C523" s="44"/>
      <c r="D523" s="47"/>
      <c r="E523" s="45"/>
      <c r="F523" s="51"/>
    </row>
    <row r="524" spans="2:6" x14ac:dyDescent="0.35">
      <c r="B524" s="44"/>
      <c r="C524" s="44"/>
      <c r="D524" s="47"/>
      <c r="E524" s="45"/>
      <c r="F524" s="51"/>
    </row>
    <row r="525" spans="2:6" x14ac:dyDescent="0.35">
      <c r="B525" s="44"/>
      <c r="C525" s="44"/>
      <c r="D525" s="47"/>
      <c r="E525" s="45"/>
      <c r="F525" s="51"/>
    </row>
    <row r="526" spans="2:6" x14ac:dyDescent="0.35">
      <c r="B526" s="44"/>
      <c r="C526" s="44"/>
      <c r="D526" s="47"/>
      <c r="E526" s="45"/>
      <c r="F526" s="51"/>
    </row>
    <row r="527" spans="2:6" x14ac:dyDescent="0.35">
      <c r="B527" s="44"/>
      <c r="C527" s="44"/>
      <c r="D527" s="47"/>
      <c r="E527" s="45"/>
      <c r="F527" s="51"/>
    </row>
    <row r="528" spans="2:6" x14ac:dyDescent="0.35">
      <c r="B528" s="44"/>
      <c r="C528" s="44"/>
      <c r="D528" s="47"/>
      <c r="E528" s="45"/>
      <c r="F528" s="51"/>
    </row>
    <row r="529" spans="2:6" x14ac:dyDescent="0.35">
      <c r="B529" s="44"/>
      <c r="C529" s="44"/>
      <c r="D529" s="47"/>
      <c r="E529" s="45"/>
      <c r="F529" s="51"/>
    </row>
    <row r="530" spans="2:6" x14ac:dyDescent="0.35">
      <c r="B530" s="44"/>
      <c r="C530" s="44"/>
      <c r="D530" s="47"/>
      <c r="E530" s="45"/>
      <c r="F530" s="51"/>
    </row>
    <row r="531" spans="2:6" x14ac:dyDescent="0.35">
      <c r="B531" s="44"/>
      <c r="C531" s="44"/>
      <c r="D531" s="47"/>
      <c r="E531" s="45"/>
      <c r="F531" s="51"/>
    </row>
    <row r="532" spans="2:6" x14ac:dyDescent="0.35">
      <c r="B532" s="44"/>
      <c r="C532" s="44"/>
      <c r="D532" s="47"/>
      <c r="E532" s="45"/>
      <c r="F532" s="51"/>
    </row>
    <row r="533" spans="2:6" x14ac:dyDescent="0.35">
      <c r="B533" s="44"/>
      <c r="C533" s="44"/>
      <c r="D533" s="47"/>
      <c r="E533" s="46"/>
      <c r="F533" s="51"/>
    </row>
    <row r="534" spans="2:6" x14ac:dyDescent="0.35">
      <c r="B534" s="44"/>
      <c r="C534" s="44"/>
      <c r="D534" s="47"/>
      <c r="E534" s="45"/>
      <c r="F534" s="51"/>
    </row>
    <row r="535" spans="2:6" x14ac:dyDescent="0.35">
      <c r="B535" s="44"/>
      <c r="C535" s="44"/>
      <c r="D535" s="47"/>
      <c r="E535" s="45"/>
      <c r="F535" s="51"/>
    </row>
    <row r="536" spans="2:6" x14ac:dyDescent="0.35">
      <c r="B536" s="44"/>
      <c r="C536" s="44"/>
      <c r="D536" s="47"/>
      <c r="E536" s="45"/>
      <c r="F536" s="51"/>
    </row>
    <row r="537" spans="2:6" x14ac:dyDescent="0.35">
      <c r="B537" s="44"/>
      <c r="C537" s="44"/>
      <c r="D537" s="47"/>
      <c r="E537" s="45"/>
      <c r="F537" s="51"/>
    </row>
    <row r="538" spans="2:6" x14ac:dyDescent="0.35">
      <c r="B538" s="44"/>
      <c r="C538" s="44"/>
      <c r="D538" s="47"/>
      <c r="E538" s="45"/>
      <c r="F538" s="51"/>
    </row>
    <row r="539" spans="2:6" x14ac:dyDescent="0.35">
      <c r="B539" s="44"/>
      <c r="C539" s="44"/>
      <c r="D539" s="47"/>
      <c r="E539" s="45"/>
      <c r="F539" s="51"/>
    </row>
    <row r="540" spans="2:6" x14ac:dyDescent="0.35">
      <c r="B540" s="44"/>
      <c r="C540" s="44"/>
      <c r="D540" s="47"/>
      <c r="E540" s="45"/>
      <c r="F540" s="51"/>
    </row>
    <row r="541" spans="2:6" x14ac:dyDescent="0.35">
      <c r="B541" s="44"/>
      <c r="C541" s="44"/>
      <c r="D541" s="47"/>
      <c r="E541" s="45"/>
      <c r="F541" s="51"/>
    </row>
    <row r="542" spans="2:6" x14ac:dyDescent="0.35">
      <c r="B542" s="44"/>
      <c r="C542" s="44"/>
      <c r="D542" s="47"/>
      <c r="E542" s="45"/>
      <c r="F542" s="51"/>
    </row>
    <row r="543" spans="2:6" x14ac:dyDescent="0.35">
      <c r="B543" s="44"/>
      <c r="C543" s="44"/>
      <c r="D543" s="47"/>
      <c r="E543" s="45"/>
      <c r="F543" s="51"/>
    </row>
    <row r="544" spans="2:6" x14ac:dyDescent="0.35">
      <c r="B544" s="44"/>
      <c r="C544" s="44"/>
      <c r="D544" s="47"/>
      <c r="E544" s="45"/>
      <c r="F544" s="51"/>
    </row>
    <row r="545" spans="2:6" x14ac:dyDescent="0.35">
      <c r="B545" s="44"/>
      <c r="C545" s="44"/>
      <c r="D545" s="47"/>
      <c r="E545" s="45"/>
      <c r="F545" s="51"/>
    </row>
    <row r="546" spans="2:6" x14ac:dyDescent="0.35">
      <c r="B546" s="44"/>
      <c r="C546" s="44"/>
      <c r="D546" s="47"/>
      <c r="E546" s="45"/>
      <c r="F546" s="51"/>
    </row>
    <row r="547" spans="2:6" x14ac:dyDescent="0.35">
      <c r="B547" s="44"/>
      <c r="C547" s="44"/>
      <c r="D547" s="47"/>
      <c r="E547" s="45"/>
      <c r="F547" s="51"/>
    </row>
    <row r="548" spans="2:6" x14ac:dyDescent="0.35">
      <c r="B548" s="44"/>
      <c r="C548" s="44"/>
      <c r="D548" s="47"/>
      <c r="E548" s="45"/>
      <c r="F548" s="51"/>
    </row>
    <row r="549" spans="2:6" x14ac:dyDescent="0.35">
      <c r="B549" s="44"/>
      <c r="C549" s="44"/>
      <c r="D549" s="47"/>
      <c r="E549" s="45"/>
      <c r="F549" s="51"/>
    </row>
    <row r="550" spans="2:6" x14ac:dyDescent="0.35">
      <c r="B550" s="44"/>
      <c r="C550" s="44"/>
      <c r="D550" s="47"/>
      <c r="E550" s="45"/>
      <c r="F550" s="51"/>
    </row>
    <row r="551" spans="2:6" x14ac:dyDescent="0.35">
      <c r="B551" s="44"/>
      <c r="C551" s="44"/>
      <c r="D551" s="47"/>
      <c r="E551" s="45"/>
      <c r="F551" s="51"/>
    </row>
    <row r="552" spans="2:6" x14ac:dyDescent="0.35">
      <c r="B552" s="44"/>
      <c r="C552" s="44"/>
      <c r="D552" s="47"/>
      <c r="E552" s="45"/>
      <c r="F552" s="51"/>
    </row>
    <row r="553" spans="2:6" x14ac:dyDescent="0.35">
      <c r="B553" s="44"/>
      <c r="C553" s="44"/>
      <c r="D553" s="47"/>
      <c r="E553" s="45"/>
      <c r="F553" s="51"/>
    </row>
    <row r="554" spans="2:6" x14ac:dyDescent="0.35">
      <c r="B554" s="44"/>
      <c r="C554" s="44"/>
      <c r="D554" s="47"/>
      <c r="E554" s="45"/>
      <c r="F554" s="51"/>
    </row>
    <row r="555" spans="2:6" x14ac:dyDescent="0.35">
      <c r="B555" s="44"/>
      <c r="C555" s="44"/>
      <c r="D555" s="47"/>
      <c r="E555" s="45"/>
      <c r="F555" s="51"/>
    </row>
    <row r="556" spans="2:6" x14ac:dyDescent="0.35">
      <c r="B556" s="44"/>
      <c r="C556" s="44"/>
      <c r="D556" s="47"/>
      <c r="E556" s="45"/>
      <c r="F556" s="51"/>
    </row>
    <row r="557" spans="2:6" x14ac:dyDescent="0.35">
      <c r="B557" s="44"/>
      <c r="C557" s="44"/>
      <c r="D557" s="47"/>
      <c r="E557" s="45"/>
      <c r="F557" s="51"/>
    </row>
    <row r="558" spans="2:6" x14ac:dyDescent="0.35">
      <c r="B558" s="44"/>
      <c r="C558" s="44"/>
      <c r="D558" s="47"/>
      <c r="E558" s="45"/>
      <c r="F558" s="51"/>
    </row>
    <row r="559" spans="2:6" x14ac:dyDescent="0.35">
      <c r="B559" s="44"/>
      <c r="C559" s="44"/>
      <c r="D559" s="47"/>
      <c r="E559" s="45"/>
      <c r="F559" s="51"/>
    </row>
    <row r="560" spans="2:6" x14ac:dyDescent="0.35">
      <c r="B560" s="44"/>
      <c r="C560" s="44"/>
      <c r="D560" s="47"/>
      <c r="E560" s="46"/>
      <c r="F560" s="51"/>
    </row>
    <row r="561" spans="2:6" x14ac:dyDescent="0.35">
      <c r="B561" s="44"/>
      <c r="C561" s="44"/>
      <c r="D561" s="47"/>
      <c r="E561" s="45"/>
      <c r="F561" s="51"/>
    </row>
    <row r="562" spans="2:6" x14ac:dyDescent="0.35">
      <c r="B562" s="44"/>
      <c r="C562" s="44"/>
      <c r="D562" s="47"/>
      <c r="E562" s="45"/>
      <c r="F562" s="51"/>
    </row>
    <row r="563" spans="2:6" x14ac:dyDescent="0.35">
      <c r="B563" s="44"/>
      <c r="C563" s="44"/>
      <c r="D563" s="47"/>
      <c r="E563" s="45"/>
      <c r="F563" s="51"/>
    </row>
    <row r="564" spans="2:6" x14ac:dyDescent="0.35">
      <c r="B564" s="44"/>
      <c r="C564" s="44"/>
      <c r="D564" s="47"/>
      <c r="E564" s="45"/>
      <c r="F564" s="51"/>
    </row>
    <row r="565" spans="2:6" x14ac:dyDescent="0.35">
      <c r="B565" s="44"/>
      <c r="C565" s="44"/>
      <c r="D565" s="47"/>
      <c r="E565" s="45"/>
      <c r="F565" s="51"/>
    </row>
    <row r="566" spans="2:6" x14ac:dyDescent="0.35">
      <c r="B566" s="44"/>
      <c r="C566" s="44"/>
      <c r="D566" s="47"/>
      <c r="E566" s="45"/>
      <c r="F566" s="51"/>
    </row>
    <row r="567" spans="2:6" x14ac:dyDescent="0.35">
      <c r="B567" s="44"/>
      <c r="C567" s="44"/>
      <c r="D567" s="47"/>
      <c r="E567" s="45"/>
      <c r="F567" s="51"/>
    </row>
    <row r="568" spans="2:6" x14ac:dyDescent="0.35">
      <c r="B568" s="44"/>
      <c r="C568" s="44"/>
      <c r="D568" s="47"/>
      <c r="E568" s="45"/>
      <c r="F568" s="51"/>
    </row>
    <row r="569" spans="2:6" x14ac:dyDescent="0.35">
      <c r="B569" s="44"/>
      <c r="C569" s="44"/>
      <c r="D569" s="47"/>
      <c r="E569" s="45"/>
      <c r="F569" s="51"/>
    </row>
    <row r="570" spans="2:6" x14ac:dyDescent="0.35">
      <c r="B570" s="44"/>
      <c r="C570" s="44"/>
      <c r="D570" s="47"/>
      <c r="E570" s="45"/>
      <c r="F570" s="51"/>
    </row>
    <row r="571" spans="2:6" x14ac:dyDescent="0.35">
      <c r="B571" s="44"/>
      <c r="C571" s="44"/>
      <c r="D571" s="47"/>
      <c r="E571" s="45"/>
      <c r="F571" s="51"/>
    </row>
    <row r="572" spans="2:6" x14ac:dyDescent="0.35">
      <c r="B572" s="44"/>
      <c r="C572" s="44"/>
      <c r="D572" s="47"/>
      <c r="E572" s="45"/>
      <c r="F572" s="51"/>
    </row>
    <row r="573" spans="2:6" x14ac:dyDescent="0.35">
      <c r="B573" s="44"/>
      <c r="C573" s="44"/>
      <c r="D573" s="47"/>
      <c r="E573" s="45"/>
      <c r="F573" s="51"/>
    </row>
    <row r="574" spans="2:6" x14ac:dyDescent="0.35">
      <c r="B574" s="44"/>
      <c r="C574" s="44"/>
      <c r="D574" s="47"/>
      <c r="E574" s="45"/>
      <c r="F574" s="51"/>
    </row>
    <row r="575" spans="2:6" x14ac:dyDescent="0.35">
      <c r="B575" s="44"/>
      <c r="C575" s="44"/>
      <c r="D575" s="47"/>
      <c r="E575" s="45"/>
      <c r="F575" s="51"/>
    </row>
    <row r="576" spans="2:6" x14ac:dyDescent="0.35">
      <c r="B576" s="44"/>
      <c r="C576" s="44"/>
      <c r="D576" s="47"/>
      <c r="E576" s="45"/>
      <c r="F576" s="51"/>
    </row>
    <row r="577" spans="2:6" x14ac:dyDescent="0.35">
      <c r="B577" s="44"/>
      <c r="C577" s="44"/>
      <c r="D577" s="47"/>
      <c r="E577" s="45"/>
      <c r="F577" s="51"/>
    </row>
    <row r="578" spans="2:6" x14ac:dyDescent="0.35">
      <c r="B578" s="44"/>
      <c r="C578" s="44"/>
      <c r="D578" s="47"/>
      <c r="E578" s="45"/>
      <c r="F578" s="51"/>
    </row>
    <row r="579" spans="2:6" x14ac:dyDescent="0.35">
      <c r="B579" s="44"/>
      <c r="C579" s="44"/>
      <c r="D579" s="47"/>
      <c r="E579" s="45"/>
      <c r="F579" s="51"/>
    </row>
    <row r="580" spans="2:6" x14ac:dyDescent="0.35">
      <c r="B580" s="44"/>
      <c r="C580" s="44"/>
      <c r="D580" s="47"/>
      <c r="E580" s="45"/>
      <c r="F580" s="51"/>
    </row>
    <row r="581" spans="2:6" x14ac:dyDescent="0.35">
      <c r="B581" s="44"/>
      <c r="C581" s="44"/>
      <c r="D581" s="47"/>
      <c r="E581" s="45"/>
      <c r="F581" s="51"/>
    </row>
    <row r="582" spans="2:6" x14ac:dyDescent="0.35">
      <c r="B582" s="44"/>
      <c r="C582" s="44"/>
      <c r="D582" s="47"/>
      <c r="E582" s="45"/>
      <c r="F582" s="51"/>
    </row>
    <row r="583" spans="2:6" x14ac:dyDescent="0.35">
      <c r="B583" s="44"/>
      <c r="C583" s="44"/>
      <c r="D583" s="47"/>
      <c r="E583" s="45"/>
      <c r="F583" s="51"/>
    </row>
    <row r="584" spans="2:6" x14ac:dyDescent="0.35">
      <c r="B584" s="44"/>
      <c r="C584" s="44"/>
      <c r="D584" s="47"/>
      <c r="E584" s="45"/>
      <c r="F584" s="51"/>
    </row>
    <row r="585" spans="2:6" x14ac:dyDescent="0.35">
      <c r="B585" s="44"/>
      <c r="C585" s="44"/>
      <c r="D585" s="47"/>
      <c r="E585" s="45"/>
      <c r="F585" s="51"/>
    </row>
    <row r="586" spans="2:6" x14ac:dyDescent="0.35">
      <c r="B586" s="44"/>
      <c r="C586" s="44"/>
      <c r="D586" s="47"/>
      <c r="E586" s="45"/>
      <c r="F586" s="51"/>
    </row>
    <row r="587" spans="2:6" x14ac:dyDescent="0.35">
      <c r="B587" s="44"/>
      <c r="C587" s="44"/>
      <c r="D587" s="47"/>
      <c r="E587" s="45"/>
      <c r="F587" s="51"/>
    </row>
    <row r="588" spans="2:6" x14ac:dyDescent="0.35">
      <c r="B588" s="44"/>
      <c r="C588" s="44"/>
      <c r="D588" s="47"/>
      <c r="E588" s="45"/>
      <c r="F588" s="51"/>
    </row>
    <row r="589" spans="2:6" x14ac:dyDescent="0.35">
      <c r="B589" s="44"/>
      <c r="C589" s="44"/>
      <c r="D589" s="47"/>
      <c r="E589" s="45"/>
      <c r="F589" s="51"/>
    </row>
    <row r="590" spans="2:6" x14ac:dyDescent="0.35">
      <c r="B590" s="44"/>
      <c r="C590" s="44"/>
      <c r="D590" s="47"/>
      <c r="E590" s="45"/>
      <c r="F590" s="51"/>
    </row>
    <row r="591" spans="2:6" x14ac:dyDescent="0.35">
      <c r="B591" s="44"/>
      <c r="C591" s="44"/>
      <c r="D591" s="47"/>
      <c r="E591" s="45"/>
      <c r="F591" s="51"/>
    </row>
    <row r="592" spans="2:6" x14ac:dyDescent="0.35">
      <c r="B592" s="44"/>
      <c r="C592" s="44"/>
      <c r="D592" s="47"/>
      <c r="E592" s="45"/>
      <c r="F592" s="51"/>
    </row>
    <row r="593" spans="2:6" x14ac:dyDescent="0.35">
      <c r="B593" s="44"/>
      <c r="C593" s="44"/>
      <c r="D593" s="47"/>
      <c r="E593" s="45"/>
      <c r="F593" s="51"/>
    </row>
    <row r="594" spans="2:6" x14ac:dyDescent="0.35">
      <c r="B594" s="44"/>
      <c r="C594" s="44"/>
      <c r="D594" s="47"/>
      <c r="E594" s="45"/>
      <c r="F594" s="51"/>
    </row>
    <row r="595" spans="2:6" x14ac:dyDescent="0.35">
      <c r="B595" s="44"/>
      <c r="C595" s="44"/>
      <c r="D595" s="47"/>
      <c r="E595" s="45"/>
      <c r="F595" s="51"/>
    </row>
    <row r="596" spans="2:6" x14ac:dyDescent="0.35">
      <c r="B596" s="44"/>
      <c r="C596" s="44"/>
      <c r="D596" s="47"/>
      <c r="E596" s="45"/>
      <c r="F596" s="51"/>
    </row>
    <row r="597" spans="2:6" x14ac:dyDescent="0.35">
      <c r="B597" s="44"/>
      <c r="C597" s="44"/>
      <c r="D597" s="47"/>
      <c r="E597" s="45"/>
      <c r="F597" s="51"/>
    </row>
    <row r="598" spans="2:6" x14ac:dyDescent="0.35">
      <c r="B598" s="44"/>
      <c r="C598" s="44"/>
      <c r="D598" s="47"/>
      <c r="E598" s="45"/>
      <c r="F598" s="51"/>
    </row>
    <row r="599" spans="2:6" x14ac:dyDescent="0.35">
      <c r="B599" s="44"/>
      <c r="C599" s="44"/>
      <c r="D599" s="47"/>
      <c r="E599" s="45"/>
      <c r="F599" s="51"/>
    </row>
    <row r="600" spans="2:6" x14ac:dyDescent="0.35">
      <c r="B600" s="44"/>
      <c r="C600" s="44"/>
      <c r="D600" s="47"/>
      <c r="E600" s="45"/>
      <c r="F600" s="51"/>
    </row>
    <row r="601" spans="2:6" x14ac:dyDescent="0.35">
      <c r="B601" s="44"/>
      <c r="C601" s="44"/>
      <c r="D601" s="47"/>
      <c r="E601" s="45"/>
      <c r="F601" s="51"/>
    </row>
    <row r="602" spans="2:6" x14ac:dyDescent="0.35">
      <c r="B602" s="44"/>
      <c r="C602" s="44"/>
      <c r="D602" s="47"/>
      <c r="E602" s="45"/>
      <c r="F602" s="51"/>
    </row>
    <row r="603" spans="2:6" x14ac:dyDescent="0.35">
      <c r="B603" s="44"/>
      <c r="C603" s="44"/>
      <c r="D603" s="47"/>
      <c r="E603" s="45"/>
      <c r="F603" s="51"/>
    </row>
    <row r="604" spans="2:6" x14ac:dyDescent="0.35">
      <c r="B604" s="44"/>
      <c r="C604" s="44"/>
      <c r="D604" s="47"/>
      <c r="E604" s="46"/>
      <c r="F604" s="51"/>
    </row>
    <row r="605" spans="2:6" x14ac:dyDescent="0.35">
      <c r="B605" s="44"/>
      <c r="C605" s="44"/>
      <c r="D605" s="47"/>
      <c r="E605" s="45"/>
      <c r="F605" s="51"/>
    </row>
    <row r="606" spans="2:6" x14ac:dyDescent="0.35">
      <c r="B606" s="44"/>
      <c r="C606" s="44"/>
      <c r="D606" s="47"/>
      <c r="E606" s="45"/>
      <c r="F606" s="51"/>
    </row>
    <row r="607" spans="2:6" x14ac:dyDescent="0.35">
      <c r="B607" s="44"/>
      <c r="C607" s="44"/>
      <c r="D607" s="47"/>
      <c r="E607" s="45"/>
      <c r="F607" s="51"/>
    </row>
    <row r="608" spans="2:6" x14ac:dyDescent="0.35">
      <c r="B608" s="44"/>
      <c r="C608" s="44"/>
      <c r="D608" s="47"/>
      <c r="E608" s="45"/>
      <c r="F608" s="51"/>
    </row>
    <row r="609" spans="2:6" x14ac:dyDescent="0.35">
      <c r="B609" s="44"/>
      <c r="C609" s="44"/>
      <c r="D609" s="47"/>
      <c r="E609" s="45"/>
      <c r="F609" s="51"/>
    </row>
    <row r="610" spans="2:6" x14ac:dyDescent="0.35">
      <c r="B610" s="44"/>
      <c r="C610" s="44"/>
      <c r="D610" s="47"/>
      <c r="E610" s="45"/>
      <c r="F610" s="51"/>
    </row>
    <row r="611" spans="2:6" x14ac:dyDescent="0.35">
      <c r="B611" s="44"/>
      <c r="C611" s="44"/>
      <c r="D611" s="47"/>
      <c r="E611" s="45"/>
      <c r="F611" s="51"/>
    </row>
    <row r="612" spans="2:6" x14ac:dyDescent="0.35">
      <c r="B612" s="44"/>
      <c r="C612" s="44"/>
      <c r="D612" s="47"/>
      <c r="E612" s="45"/>
      <c r="F612" s="51"/>
    </row>
    <row r="613" spans="2:6" x14ac:dyDescent="0.35">
      <c r="B613" s="44"/>
      <c r="C613" s="44"/>
      <c r="D613" s="47"/>
      <c r="E613" s="45"/>
      <c r="F613" s="51"/>
    </row>
    <row r="614" spans="2:6" x14ac:dyDescent="0.35">
      <c r="B614" s="44"/>
      <c r="C614" s="44"/>
      <c r="D614" s="47"/>
      <c r="E614" s="45"/>
      <c r="F614" s="51"/>
    </row>
    <row r="615" spans="2:6" x14ac:dyDescent="0.35">
      <c r="B615" s="44"/>
      <c r="C615" s="44"/>
      <c r="D615" s="47"/>
      <c r="E615" s="45"/>
      <c r="F615" s="51"/>
    </row>
    <row r="616" spans="2:6" x14ac:dyDescent="0.35">
      <c r="B616" s="44"/>
      <c r="C616" s="44"/>
      <c r="D616" s="47"/>
      <c r="E616" s="45"/>
      <c r="F616" s="51"/>
    </row>
    <row r="617" spans="2:6" x14ac:dyDescent="0.35">
      <c r="B617" s="44"/>
      <c r="C617" s="44"/>
      <c r="D617" s="47"/>
      <c r="E617" s="45"/>
      <c r="F617" s="51"/>
    </row>
    <row r="618" spans="2:6" x14ac:dyDescent="0.35">
      <c r="B618" s="44"/>
      <c r="C618" s="44"/>
      <c r="D618" s="47"/>
      <c r="E618" s="45"/>
      <c r="F618" s="51"/>
    </row>
    <row r="619" spans="2:6" x14ac:dyDescent="0.35">
      <c r="B619" s="44"/>
      <c r="C619" s="44"/>
      <c r="D619" s="47"/>
      <c r="E619" s="45"/>
      <c r="F619" s="51"/>
    </row>
    <row r="620" spans="2:6" x14ac:dyDescent="0.35">
      <c r="B620" s="44"/>
      <c r="C620" s="44"/>
      <c r="D620" s="47"/>
      <c r="E620" s="45"/>
      <c r="F620" s="51"/>
    </row>
    <row r="621" spans="2:6" x14ac:dyDescent="0.35">
      <c r="B621" s="44"/>
      <c r="C621" s="44"/>
      <c r="D621" s="47"/>
      <c r="E621" s="45"/>
      <c r="F621" s="51"/>
    </row>
    <row r="622" spans="2:6" x14ac:dyDescent="0.35">
      <c r="B622" s="44"/>
      <c r="C622" s="44"/>
      <c r="D622" s="47"/>
      <c r="E622" s="45"/>
      <c r="F622" s="51"/>
    </row>
    <row r="623" spans="2:6" x14ac:dyDescent="0.35">
      <c r="B623" s="44"/>
      <c r="C623" s="44"/>
      <c r="D623" s="47"/>
      <c r="E623" s="45"/>
      <c r="F623" s="51"/>
    </row>
    <row r="624" spans="2:6" x14ac:dyDescent="0.35">
      <c r="B624" s="44"/>
      <c r="C624" s="44"/>
      <c r="D624" s="47"/>
      <c r="E624" s="45"/>
      <c r="F624" s="51"/>
    </row>
    <row r="625" spans="2:6" x14ac:dyDescent="0.35">
      <c r="B625" s="44"/>
      <c r="C625" s="44"/>
      <c r="D625" s="47"/>
      <c r="E625" s="45"/>
      <c r="F625" s="51"/>
    </row>
    <row r="626" spans="2:6" x14ac:dyDescent="0.35">
      <c r="B626" s="44"/>
      <c r="C626" s="44"/>
      <c r="D626" s="47"/>
      <c r="E626" s="45"/>
      <c r="F626" s="51"/>
    </row>
    <row r="627" spans="2:6" x14ac:dyDescent="0.35">
      <c r="B627" s="44"/>
      <c r="C627" s="44"/>
      <c r="D627" s="47"/>
      <c r="E627" s="45"/>
      <c r="F627" s="51"/>
    </row>
    <row r="628" spans="2:6" x14ac:dyDescent="0.35">
      <c r="B628" s="44"/>
      <c r="C628" s="44"/>
      <c r="D628" s="47"/>
      <c r="E628" s="45"/>
      <c r="F628" s="51"/>
    </row>
    <row r="629" spans="2:6" x14ac:dyDescent="0.35">
      <c r="B629" s="44"/>
      <c r="C629" s="44"/>
      <c r="D629" s="47"/>
      <c r="E629" s="45"/>
      <c r="F629" s="51"/>
    </row>
    <row r="630" spans="2:6" x14ac:dyDescent="0.35">
      <c r="B630" s="44"/>
      <c r="C630" s="44"/>
      <c r="D630" s="47"/>
      <c r="E630" s="45"/>
      <c r="F630" s="51"/>
    </row>
    <row r="631" spans="2:6" x14ac:dyDescent="0.35">
      <c r="B631" s="44"/>
      <c r="C631" s="44"/>
      <c r="D631" s="47"/>
      <c r="E631" s="45"/>
      <c r="F631" s="51"/>
    </row>
    <row r="632" spans="2:6" x14ac:dyDescent="0.35">
      <c r="B632" s="44"/>
      <c r="C632" s="44"/>
      <c r="D632" s="47"/>
      <c r="E632" s="45"/>
      <c r="F632" s="51"/>
    </row>
    <row r="633" spans="2:6" x14ac:dyDescent="0.35">
      <c r="B633" s="44"/>
      <c r="C633" s="44"/>
      <c r="D633" s="47"/>
      <c r="E633" s="45"/>
      <c r="F633" s="51"/>
    </row>
    <row r="634" spans="2:6" x14ac:dyDescent="0.35">
      <c r="B634" s="44"/>
      <c r="C634" s="44"/>
      <c r="D634" s="47"/>
      <c r="E634" s="45"/>
      <c r="F634" s="51"/>
    </row>
    <row r="635" spans="2:6" x14ac:dyDescent="0.35">
      <c r="B635" s="44"/>
      <c r="C635" s="44"/>
      <c r="D635" s="47"/>
      <c r="E635" s="45"/>
      <c r="F635" s="51"/>
    </row>
    <row r="636" spans="2:6" x14ac:dyDescent="0.35">
      <c r="B636" s="44"/>
      <c r="C636" s="44"/>
      <c r="D636" s="47"/>
      <c r="E636" s="45"/>
      <c r="F636" s="51"/>
    </row>
    <row r="637" spans="2:6" x14ac:dyDescent="0.35">
      <c r="B637" s="44"/>
      <c r="C637" s="44"/>
      <c r="D637" s="47"/>
      <c r="E637" s="45"/>
      <c r="F637" s="51"/>
    </row>
    <row r="638" spans="2:6" x14ac:dyDescent="0.35">
      <c r="B638" s="44"/>
      <c r="C638" s="44"/>
      <c r="D638" s="47"/>
      <c r="E638" s="45"/>
      <c r="F638" s="51"/>
    </row>
    <row r="639" spans="2:6" x14ac:dyDescent="0.35">
      <c r="B639" s="44"/>
      <c r="C639" s="44"/>
      <c r="D639" s="69"/>
      <c r="E639" s="45"/>
      <c r="F639" s="51"/>
    </row>
    <row r="640" spans="2:6" x14ac:dyDescent="0.35">
      <c r="B640" s="44"/>
      <c r="C640" s="44"/>
      <c r="D640" s="47"/>
      <c r="E640" s="45"/>
      <c r="F640" s="51"/>
    </row>
    <row r="641" spans="2:6" x14ac:dyDescent="0.35">
      <c r="B641" s="44"/>
      <c r="C641" s="44"/>
      <c r="D641" s="47"/>
      <c r="E641" s="45"/>
      <c r="F641" s="51"/>
    </row>
    <row r="642" spans="2:6" x14ac:dyDescent="0.35">
      <c r="B642" s="44"/>
      <c r="C642" s="44"/>
      <c r="D642" s="47"/>
      <c r="E642" s="45"/>
      <c r="F642" s="51"/>
    </row>
    <row r="643" spans="2:6" x14ac:dyDescent="0.35">
      <c r="B643" s="44"/>
      <c r="C643" s="44"/>
      <c r="D643" s="47"/>
      <c r="E643" s="45"/>
      <c r="F643" s="51"/>
    </row>
    <row r="644" spans="2:6" x14ac:dyDescent="0.35">
      <c r="B644" s="44"/>
      <c r="C644" s="44"/>
      <c r="D644" s="47"/>
      <c r="E644" s="45"/>
      <c r="F644" s="51"/>
    </row>
    <row r="645" spans="2:6" x14ac:dyDescent="0.35">
      <c r="B645" s="44"/>
      <c r="C645" s="44"/>
      <c r="D645" s="47"/>
      <c r="E645" s="45"/>
      <c r="F645" s="51"/>
    </row>
    <row r="646" spans="2:6" x14ac:dyDescent="0.35">
      <c r="B646" s="44"/>
      <c r="C646" s="44"/>
      <c r="D646" s="47"/>
      <c r="E646" s="45"/>
      <c r="F646" s="51"/>
    </row>
    <row r="647" spans="2:6" x14ac:dyDescent="0.35">
      <c r="B647" s="44"/>
      <c r="C647" s="44"/>
      <c r="D647" s="47"/>
      <c r="E647" s="45"/>
      <c r="F647" s="54"/>
    </row>
    <row r="648" spans="2:6" x14ac:dyDescent="0.35">
      <c r="B648" s="44"/>
      <c r="C648" s="44"/>
      <c r="D648" s="47"/>
      <c r="E648" s="45"/>
      <c r="F648" s="54"/>
    </row>
    <row r="649" spans="2:6" x14ac:dyDescent="0.35">
      <c r="B649" s="44"/>
      <c r="C649" s="44"/>
      <c r="D649" s="47"/>
      <c r="E649" s="45"/>
      <c r="F649" s="51"/>
    </row>
    <row r="650" spans="2:6" x14ac:dyDescent="0.35">
      <c r="B650" s="44"/>
      <c r="C650" s="44"/>
      <c r="D650" s="47"/>
      <c r="E650" s="45"/>
      <c r="F650" s="51"/>
    </row>
    <row r="651" spans="2:6" x14ac:dyDescent="0.35">
      <c r="B651" s="44"/>
      <c r="C651" s="44"/>
      <c r="D651" s="47"/>
      <c r="E651" s="45"/>
      <c r="F651" s="51"/>
    </row>
    <row r="652" spans="2:6" x14ac:dyDescent="0.35">
      <c r="B652" s="44"/>
      <c r="C652" s="44"/>
      <c r="D652" s="47"/>
      <c r="E652" s="45"/>
      <c r="F652" s="51"/>
    </row>
    <row r="653" spans="2:6" x14ac:dyDescent="0.35">
      <c r="B653" s="44"/>
      <c r="C653" s="44"/>
      <c r="D653" s="47"/>
      <c r="E653" s="45"/>
      <c r="F653" s="51"/>
    </row>
    <row r="654" spans="2:6" x14ac:dyDescent="0.35">
      <c r="B654" s="44"/>
      <c r="C654" s="44"/>
      <c r="D654" s="47"/>
      <c r="E654" s="45"/>
      <c r="F654" s="51"/>
    </row>
    <row r="655" spans="2:6" x14ac:dyDescent="0.35">
      <c r="B655" s="44"/>
      <c r="C655" s="44"/>
      <c r="D655" s="47"/>
      <c r="E655" s="45"/>
      <c r="F655" s="51"/>
    </row>
    <row r="656" spans="2:6" x14ac:dyDescent="0.35">
      <c r="B656" s="44"/>
      <c r="C656" s="44"/>
      <c r="D656" s="47"/>
      <c r="E656" s="45"/>
      <c r="F656" s="51"/>
    </row>
    <row r="657" spans="2:6" x14ac:dyDescent="0.35">
      <c r="B657" s="44"/>
      <c r="C657" s="44"/>
      <c r="D657" s="47"/>
      <c r="E657" s="45"/>
      <c r="F657" s="51"/>
    </row>
    <row r="658" spans="2:6" x14ac:dyDescent="0.35">
      <c r="B658" s="44"/>
      <c r="C658" s="44"/>
      <c r="D658" s="47"/>
      <c r="E658" s="45"/>
      <c r="F658" s="51"/>
    </row>
    <row r="659" spans="2:6" x14ac:dyDescent="0.35">
      <c r="B659" s="44"/>
      <c r="C659" s="44"/>
      <c r="D659" s="47"/>
      <c r="E659" s="45"/>
      <c r="F659" s="51"/>
    </row>
    <row r="660" spans="2:6" x14ac:dyDescent="0.35">
      <c r="B660" s="44"/>
      <c r="C660" s="44"/>
      <c r="D660" s="47"/>
      <c r="E660" s="45"/>
      <c r="F660" s="51"/>
    </row>
    <row r="661" spans="2:6" x14ac:dyDescent="0.35">
      <c r="B661" s="44"/>
      <c r="C661" s="44"/>
      <c r="D661" s="47"/>
      <c r="E661" s="45"/>
      <c r="F661" s="51"/>
    </row>
    <row r="662" spans="2:6" x14ac:dyDescent="0.35">
      <c r="B662" s="44"/>
      <c r="C662" s="44"/>
      <c r="D662" s="47"/>
      <c r="E662" s="45"/>
      <c r="F662" s="51"/>
    </row>
    <row r="663" spans="2:6" x14ac:dyDescent="0.35">
      <c r="B663" s="44"/>
      <c r="C663" s="44"/>
      <c r="D663" s="47"/>
      <c r="E663" s="45"/>
      <c r="F663" s="51"/>
    </row>
    <row r="664" spans="2:6" x14ac:dyDescent="0.35">
      <c r="B664" s="44"/>
      <c r="C664" s="44"/>
      <c r="D664" s="47"/>
      <c r="E664" s="45"/>
      <c r="F664" s="51"/>
    </row>
    <row r="665" spans="2:6" x14ac:dyDescent="0.35">
      <c r="B665" s="44"/>
      <c r="C665" s="44"/>
      <c r="D665" s="47"/>
      <c r="E665" s="45"/>
      <c r="F665" s="51"/>
    </row>
    <row r="666" spans="2:6" x14ac:dyDescent="0.35">
      <c r="B666" s="44"/>
      <c r="C666" s="44"/>
      <c r="D666" s="47"/>
      <c r="E666" s="45"/>
      <c r="F666" s="51"/>
    </row>
    <row r="667" spans="2:6" x14ac:dyDescent="0.35">
      <c r="B667" s="44"/>
      <c r="C667" s="44"/>
      <c r="D667" s="47"/>
      <c r="E667" s="45"/>
      <c r="F667" s="51"/>
    </row>
    <row r="668" spans="2:6" x14ac:dyDescent="0.35">
      <c r="B668" s="44"/>
      <c r="C668" s="44"/>
      <c r="D668" s="47"/>
      <c r="E668" s="45"/>
      <c r="F668" s="51"/>
    </row>
    <row r="669" spans="2:6" x14ac:dyDescent="0.35">
      <c r="B669" s="44"/>
      <c r="C669" s="44"/>
      <c r="D669" s="47"/>
      <c r="E669" s="45"/>
      <c r="F669" s="51"/>
    </row>
    <row r="670" spans="2:6" x14ac:dyDescent="0.35">
      <c r="B670" s="44"/>
      <c r="C670" s="44"/>
      <c r="D670" s="47"/>
      <c r="E670" s="45"/>
      <c r="F670" s="51"/>
    </row>
    <row r="671" spans="2:6" x14ac:dyDescent="0.35">
      <c r="B671" s="44"/>
      <c r="C671" s="44"/>
      <c r="D671" s="47"/>
      <c r="E671" s="45"/>
      <c r="F671" s="51"/>
    </row>
    <row r="672" spans="2:6" x14ac:dyDescent="0.35">
      <c r="B672" s="44"/>
      <c r="C672" s="44"/>
      <c r="D672" s="47"/>
      <c r="E672" s="45"/>
      <c r="F672" s="51"/>
    </row>
    <row r="673" spans="2:6" x14ac:dyDescent="0.35">
      <c r="B673" s="44"/>
      <c r="C673" s="44"/>
      <c r="D673" s="47"/>
      <c r="E673" s="45"/>
      <c r="F673" s="51"/>
    </row>
    <row r="674" spans="2:6" x14ac:dyDescent="0.35">
      <c r="B674" s="44"/>
      <c r="C674" s="44"/>
      <c r="D674" s="47"/>
      <c r="E674" s="45"/>
      <c r="F674" s="51"/>
    </row>
    <row r="675" spans="2:6" x14ac:dyDescent="0.35">
      <c r="B675" s="44"/>
      <c r="C675" s="44"/>
      <c r="D675" s="47"/>
      <c r="E675" s="45"/>
      <c r="F675" s="51"/>
    </row>
    <row r="676" spans="2:6" x14ac:dyDescent="0.35">
      <c r="B676" s="44"/>
      <c r="C676" s="44"/>
      <c r="D676" s="47"/>
      <c r="E676" s="46"/>
      <c r="F676" s="51"/>
    </row>
    <row r="677" spans="2:6" x14ac:dyDescent="0.35">
      <c r="B677" s="44"/>
      <c r="C677" s="44"/>
      <c r="D677" s="47"/>
      <c r="E677" s="46"/>
      <c r="F677" s="51"/>
    </row>
    <row r="678" spans="2:6" x14ac:dyDescent="0.35">
      <c r="B678" s="44"/>
      <c r="C678" s="44"/>
      <c r="D678" s="47"/>
      <c r="E678" s="46"/>
      <c r="F678" s="51"/>
    </row>
    <row r="679" spans="2:6" x14ac:dyDescent="0.35">
      <c r="B679" s="44"/>
      <c r="C679" s="44"/>
      <c r="D679" s="47"/>
      <c r="E679" s="46"/>
      <c r="F679" s="51"/>
    </row>
    <row r="680" spans="2:6" x14ac:dyDescent="0.35">
      <c r="B680" s="44"/>
      <c r="C680" s="44"/>
      <c r="D680" s="47"/>
      <c r="E680" s="46"/>
      <c r="F680" s="51"/>
    </row>
    <row r="681" spans="2:6" x14ac:dyDescent="0.35">
      <c r="B681" s="44"/>
      <c r="C681" s="44"/>
      <c r="D681" s="47"/>
      <c r="E681" s="46"/>
      <c r="F681" s="51"/>
    </row>
    <row r="682" spans="2:6" x14ac:dyDescent="0.35">
      <c r="B682" s="44"/>
      <c r="C682" s="44"/>
      <c r="D682" s="47"/>
      <c r="E682" s="46"/>
      <c r="F682" s="51"/>
    </row>
    <row r="683" spans="2:6" x14ac:dyDescent="0.35">
      <c r="B683" s="44"/>
      <c r="C683" s="44"/>
      <c r="D683" s="47"/>
      <c r="E683" s="46"/>
      <c r="F683" s="51"/>
    </row>
    <row r="684" spans="2:6" x14ac:dyDescent="0.35">
      <c r="B684" s="44"/>
      <c r="C684" s="44"/>
      <c r="D684" s="47"/>
      <c r="E684" s="46"/>
      <c r="F684" s="51"/>
    </row>
    <row r="685" spans="2:6" x14ac:dyDescent="0.35">
      <c r="B685" s="44"/>
      <c r="C685" s="44"/>
      <c r="D685" s="47"/>
      <c r="E685" s="46"/>
      <c r="F685" s="51"/>
    </row>
    <row r="686" spans="2:6" x14ac:dyDescent="0.35">
      <c r="B686" s="44"/>
      <c r="C686" s="44"/>
      <c r="D686" s="47"/>
      <c r="E686" s="46"/>
      <c r="F686" s="51"/>
    </row>
    <row r="687" spans="2:6" x14ac:dyDescent="0.35">
      <c r="B687" s="44"/>
      <c r="C687" s="44"/>
      <c r="D687" s="47"/>
      <c r="E687" s="46"/>
      <c r="F687" s="51"/>
    </row>
    <row r="688" spans="2:6" x14ac:dyDescent="0.35">
      <c r="B688" s="44"/>
      <c r="C688" s="44"/>
      <c r="D688" s="47"/>
      <c r="E688" s="46"/>
      <c r="F688" s="51"/>
    </row>
    <row r="689" spans="2:6" x14ac:dyDescent="0.35">
      <c r="B689" s="44"/>
      <c r="C689" s="44"/>
      <c r="D689" s="47"/>
      <c r="E689" s="45"/>
      <c r="F689" s="52"/>
    </row>
    <row r="690" spans="2:6" x14ac:dyDescent="0.35">
      <c r="B690" s="44"/>
      <c r="C690" s="44"/>
      <c r="D690" s="47"/>
      <c r="E690" s="45"/>
      <c r="F690" s="52"/>
    </row>
    <row r="691" spans="2:6" x14ac:dyDescent="0.35">
      <c r="B691" s="44"/>
      <c r="C691" s="44"/>
      <c r="D691" s="47"/>
      <c r="E691" s="45"/>
      <c r="F691" s="52"/>
    </row>
    <row r="692" spans="2:6" x14ac:dyDescent="0.35">
      <c r="B692" s="44"/>
      <c r="C692" s="44"/>
      <c r="D692" s="47"/>
      <c r="E692" s="45"/>
      <c r="F692" s="52"/>
    </row>
    <row r="693" spans="2:6" x14ac:dyDescent="0.35">
      <c r="B693" s="44"/>
      <c r="C693" s="44"/>
      <c r="D693" s="47"/>
      <c r="E693" s="45"/>
      <c r="F693" s="52"/>
    </row>
    <row r="694" spans="2:6" x14ac:dyDescent="0.35">
      <c r="B694" s="44"/>
      <c r="C694" s="44"/>
      <c r="D694" s="47"/>
      <c r="E694" s="45"/>
      <c r="F694" s="52"/>
    </row>
    <row r="695" spans="2:6" x14ac:dyDescent="0.35">
      <c r="B695" s="44"/>
      <c r="C695" s="44"/>
      <c r="D695" s="47"/>
      <c r="E695" s="45"/>
      <c r="F695" s="55"/>
    </row>
    <row r="696" spans="2:6" x14ac:dyDescent="0.35">
      <c r="B696" s="44"/>
      <c r="C696" s="44"/>
      <c r="D696" s="47"/>
      <c r="E696" s="45"/>
      <c r="F696" s="51"/>
    </row>
    <row r="697" spans="2:6" x14ac:dyDescent="0.35">
      <c r="B697" s="44"/>
      <c r="C697" s="44"/>
      <c r="D697" s="47"/>
      <c r="E697" s="45"/>
      <c r="F697" s="52"/>
    </row>
    <row r="698" spans="2:6" x14ac:dyDescent="0.35">
      <c r="B698" s="44"/>
      <c r="C698" s="44"/>
      <c r="D698" s="47"/>
      <c r="E698" s="45"/>
      <c r="F698" s="52"/>
    </row>
    <row r="699" spans="2:6" x14ac:dyDescent="0.35">
      <c r="B699" s="44"/>
      <c r="C699" s="44"/>
      <c r="D699" s="47"/>
      <c r="E699" s="45"/>
      <c r="F699" s="52"/>
    </row>
    <row r="700" spans="2:6" x14ac:dyDescent="0.35">
      <c r="B700" s="44"/>
      <c r="C700" s="44"/>
      <c r="D700" s="47"/>
      <c r="E700" s="45"/>
      <c r="F700" s="52"/>
    </row>
    <row r="701" spans="2:6" x14ac:dyDescent="0.35">
      <c r="B701" s="44"/>
      <c r="C701" s="44"/>
      <c r="D701" s="47"/>
      <c r="E701" s="45"/>
      <c r="F701" s="52"/>
    </row>
    <row r="702" spans="2:6" x14ac:dyDescent="0.35">
      <c r="B702" s="44"/>
      <c r="C702" s="44"/>
      <c r="D702" s="47"/>
      <c r="E702" s="45"/>
      <c r="F702" s="52"/>
    </row>
    <row r="703" spans="2:6" x14ac:dyDescent="0.35">
      <c r="B703" s="44"/>
      <c r="C703" s="44"/>
      <c r="D703" s="47"/>
      <c r="E703" s="45"/>
      <c r="F703" s="55"/>
    </row>
    <row r="704" spans="2:6" x14ac:dyDescent="0.35">
      <c r="B704" s="44"/>
      <c r="C704" s="44"/>
      <c r="D704" s="47"/>
      <c r="E704" s="45"/>
      <c r="F704" s="52"/>
    </row>
    <row r="705" spans="2:6" x14ac:dyDescent="0.35">
      <c r="B705" s="44"/>
      <c r="C705" s="44"/>
      <c r="D705" s="47"/>
      <c r="E705" s="45"/>
      <c r="F705" s="52"/>
    </row>
    <row r="706" spans="2:6" x14ac:dyDescent="0.35">
      <c r="B706" s="44"/>
      <c r="C706" s="44"/>
      <c r="D706" s="47"/>
      <c r="E706" s="45"/>
      <c r="F706" s="51"/>
    </row>
    <row r="707" spans="2:6" x14ac:dyDescent="0.35">
      <c r="B707" s="44"/>
      <c r="C707" s="44"/>
      <c r="D707" s="47"/>
      <c r="E707" s="45"/>
      <c r="F707" s="51"/>
    </row>
    <row r="708" spans="2:6" x14ac:dyDescent="0.35">
      <c r="B708" s="44"/>
      <c r="C708" s="44"/>
      <c r="D708" s="47"/>
      <c r="E708" s="45"/>
      <c r="F708" s="51"/>
    </row>
    <row r="709" spans="2:6" x14ac:dyDescent="0.35">
      <c r="B709" s="44"/>
      <c r="C709" s="44"/>
      <c r="D709" s="47"/>
      <c r="E709" s="45"/>
      <c r="F709" s="51"/>
    </row>
    <row r="710" spans="2:6" x14ac:dyDescent="0.35">
      <c r="B710" s="44"/>
      <c r="C710" s="44"/>
      <c r="D710" s="47"/>
      <c r="E710" s="45"/>
      <c r="F710" s="51"/>
    </row>
    <row r="711" spans="2:6" x14ac:dyDescent="0.35">
      <c r="B711" s="44"/>
      <c r="C711" s="44"/>
      <c r="D711" s="47"/>
      <c r="E711" s="45"/>
      <c r="F711" s="51"/>
    </row>
    <row r="712" spans="2:6" x14ac:dyDescent="0.35">
      <c r="B712" s="44"/>
      <c r="C712" s="44"/>
      <c r="D712" s="47"/>
      <c r="E712" s="45"/>
      <c r="F712" s="51"/>
    </row>
    <row r="713" spans="2:6" x14ac:dyDescent="0.35">
      <c r="B713" s="44"/>
      <c r="C713" s="44"/>
      <c r="D713" s="47"/>
      <c r="E713" s="45"/>
      <c r="F713" s="51"/>
    </row>
    <row r="714" spans="2:6" x14ac:dyDescent="0.35">
      <c r="B714" s="44"/>
      <c r="C714" s="44"/>
      <c r="D714" s="47"/>
      <c r="E714" s="45"/>
      <c r="F714" s="51"/>
    </row>
    <row r="715" spans="2:6" x14ac:dyDescent="0.35">
      <c r="B715" s="44"/>
      <c r="C715" s="44"/>
      <c r="D715" s="47"/>
      <c r="E715" s="45"/>
      <c r="F715" s="51"/>
    </row>
    <row r="716" spans="2:6" x14ac:dyDescent="0.35">
      <c r="B716" s="44"/>
      <c r="C716" s="44"/>
      <c r="D716" s="47"/>
      <c r="E716" s="45"/>
      <c r="F716" s="51"/>
    </row>
    <row r="717" spans="2:6" x14ac:dyDescent="0.35">
      <c r="B717" s="44"/>
      <c r="C717" s="44"/>
      <c r="D717" s="47"/>
      <c r="E717" s="45"/>
      <c r="F717" s="51"/>
    </row>
    <row r="718" spans="2:6" x14ac:dyDescent="0.35">
      <c r="B718" s="44"/>
      <c r="C718" s="44"/>
      <c r="D718" s="47"/>
      <c r="E718" s="45"/>
      <c r="F718" s="51"/>
    </row>
    <row r="719" spans="2:6" x14ac:dyDescent="0.35">
      <c r="B719" s="44"/>
      <c r="C719" s="44"/>
      <c r="D719" s="47"/>
      <c r="E719" s="45"/>
      <c r="F719" s="51"/>
    </row>
    <row r="720" spans="2:6" x14ac:dyDescent="0.35">
      <c r="B720" s="44"/>
      <c r="C720" s="44"/>
      <c r="D720" s="47"/>
      <c r="E720" s="45"/>
      <c r="F720" s="51"/>
    </row>
    <row r="721" spans="2:6" x14ac:dyDescent="0.35">
      <c r="B721" s="44"/>
      <c r="C721" s="44"/>
      <c r="D721" s="47"/>
      <c r="E721" s="45"/>
      <c r="F721" s="51"/>
    </row>
    <row r="722" spans="2:6" x14ac:dyDescent="0.35">
      <c r="B722" s="44"/>
      <c r="C722" s="44"/>
      <c r="D722" s="47"/>
      <c r="E722" s="45"/>
      <c r="F722" s="51"/>
    </row>
    <row r="723" spans="2:6" x14ac:dyDescent="0.35">
      <c r="B723" s="44"/>
      <c r="C723" s="44"/>
      <c r="D723" s="47"/>
      <c r="E723" s="45"/>
      <c r="F723" s="51"/>
    </row>
    <row r="724" spans="2:6" x14ac:dyDescent="0.35">
      <c r="B724" s="44"/>
      <c r="C724" s="44"/>
      <c r="D724" s="47"/>
      <c r="E724" s="45"/>
      <c r="F724" s="51"/>
    </row>
    <row r="725" spans="2:6" x14ac:dyDescent="0.35">
      <c r="B725" s="44"/>
      <c r="C725" s="44"/>
      <c r="D725" s="47"/>
      <c r="E725" s="45"/>
      <c r="F725" s="51"/>
    </row>
    <row r="726" spans="2:6" x14ac:dyDescent="0.35">
      <c r="B726" s="44"/>
      <c r="C726" s="44"/>
      <c r="D726" s="47"/>
      <c r="E726" s="45"/>
      <c r="F726" s="51"/>
    </row>
    <row r="727" spans="2:6" x14ac:dyDescent="0.35">
      <c r="B727" s="44"/>
      <c r="C727" s="44"/>
      <c r="D727" s="47"/>
      <c r="E727" s="45"/>
      <c r="F727" s="51"/>
    </row>
    <row r="728" spans="2:6" x14ac:dyDescent="0.35">
      <c r="B728" s="44"/>
      <c r="C728" s="44"/>
      <c r="D728" s="47"/>
      <c r="E728" s="45"/>
      <c r="F728" s="51"/>
    </row>
    <row r="729" spans="2:6" x14ac:dyDescent="0.35">
      <c r="B729" s="44"/>
      <c r="C729" s="44"/>
      <c r="D729" s="47"/>
      <c r="E729" s="45"/>
      <c r="F729" s="51"/>
    </row>
    <row r="730" spans="2:6" x14ac:dyDescent="0.35">
      <c r="B730" s="44"/>
      <c r="C730" s="44"/>
      <c r="D730" s="47"/>
      <c r="E730" s="45"/>
      <c r="F730" s="51"/>
    </row>
    <row r="731" spans="2:6" x14ac:dyDescent="0.35">
      <c r="B731" s="44"/>
      <c r="C731" s="44"/>
      <c r="D731" s="47"/>
      <c r="E731" s="45"/>
      <c r="F731" s="51"/>
    </row>
    <row r="732" spans="2:6" x14ac:dyDescent="0.35">
      <c r="B732" s="44"/>
      <c r="C732" s="44"/>
      <c r="D732" s="47"/>
      <c r="E732" s="45"/>
      <c r="F732" s="51"/>
    </row>
    <row r="733" spans="2:6" x14ac:dyDescent="0.35">
      <c r="B733" s="44"/>
      <c r="C733" s="44"/>
      <c r="D733" s="47"/>
      <c r="E733" s="45"/>
      <c r="F733" s="51"/>
    </row>
    <row r="734" spans="2:6" x14ac:dyDescent="0.35">
      <c r="B734" s="44"/>
      <c r="C734" s="44"/>
      <c r="D734" s="47"/>
      <c r="E734" s="45"/>
      <c r="F734" s="51"/>
    </row>
    <row r="735" spans="2:6" x14ac:dyDescent="0.35">
      <c r="B735" s="44"/>
      <c r="C735" s="44"/>
      <c r="D735" s="47"/>
      <c r="E735" s="45"/>
      <c r="F735" s="51"/>
    </row>
    <row r="736" spans="2:6" x14ac:dyDescent="0.35">
      <c r="B736" s="44"/>
      <c r="C736" s="44"/>
      <c r="D736" s="47"/>
      <c r="E736" s="45"/>
      <c r="F736" s="51"/>
    </row>
    <row r="737" spans="2:6" x14ac:dyDescent="0.35">
      <c r="B737" s="44"/>
      <c r="C737" s="44"/>
      <c r="D737" s="47"/>
      <c r="E737" s="46"/>
      <c r="F737" s="51"/>
    </row>
    <row r="738" spans="2:6" x14ac:dyDescent="0.35">
      <c r="B738" s="44"/>
      <c r="C738" s="44"/>
      <c r="D738" s="47"/>
      <c r="E738" s="45"/>
      <c r="F738" s="51"/>
    </row>
    <row r="739" spans="2:6" x14ac:dyDescent="0.35">
      <c r="B739" s="44"/>
      <c r="C739" s="44"/>
      <c r="D739" s="47"/>
      <c r="E739" s="45"/>
      <c r="F739" s="51"/>
    </row>
    <row r="740" spans="2:6" x14ac:dyDescent="0.35">
      <c r="B740" s="44"/>
      <c r="C740" s="44"/>
      <c r="D740" s="47"/>
      <c r="E740" s="45"/>
      <c r="F740" s="51"/>
    </row>
    <row r="741" spans="2:6" x14ac:dyDescent="0.35">
      <c r="B741" s="44"/>
      <c r="C741" s="44"/>
      <c r="D741" s="47"/>
      <c r="E741" s="45"/>
      <c r="F741" s="51"/>
    </row>
    <row r="742" spans="2:6" x14ac:dyDescent="0.35">
      <c r="B742" s="44"/>
      <c r="C742" s="44"/>
      <c r="D742" s="47"/>
      <c r="E742" s="45"/>
      <c r="F742" s="51"/>
    </row>
    <row r="743" spans="2:6" x14ac:dyDescent="0.35">
      <c r="B743" s="44"/>
      <c r="C743" s="44"/>
      <c r="D743" s="47"/>
      <c r="E743" s="45"/>
      <c r="F743" s="51"/>
    </row>
    <row r="744" spans="2:6" x14ac:dyDescent="0.35">
      <c r="B744" s="44"/>
      <c r="C744" s="44"/>
      <c r="D744" s="47"/>
      <c r="E744" s="45"/>
      <c r="F744" s="51"/>
    </row>
    <row r="745" spans="2:6" x14ac:dyDescent="0.35">
      <c r="B745" s="44"/>
      <c r="C745" s="44"/>
      <c r="D745" s="47"/>
      <c r="E745" s="45"/>
      <c r="F745" s="51"/>
    </row>
    <row r="746" spans="2:6" x14ac:dyDescent="0.35">
      <c r="B746" s="44"/>
      <c r="C746" s="44"/>
      <c r="D746" s="47"/>
      <c r="E746" s="45"/>
      <c r="F746" s="51"/>
    </row>
    <row r="747" spans="2:6" x14ac:dyDescent="0.35">
      <c r="B747" s="44"/>
      <c r="C747" s="44"/>
      <c r="D747" s="47"/>
      <c r="E747" s="45"/>
      <c r="F747" s="51"/>
    </row>
    <row r="748" spans="2:6" x14ac:dyDescent="0.35">
      <c r="B748" s="44"/>
      <c r="C748" s="44"/>
      <c r="D748" s="47"/>
      <c r="E748" s="45"/>
      <c r="F748" s="51"/>
    </row>
    <row r="749" spans="2:6" x14ac:dyDescent="0.35">
      <c r="B749" s="44"/>
      <c r="C749" s="44"/>
      <c r="D749" s="47"/>
      <c r="E749" s="45"/>
      <c r="F749" s="51"/>
    </row>
    <row r="750" spans="2:6" x14ac:dyDescent="0.35">
      <c r="B750" s="44"/>
      <c r="C750" s="44"/>
      <c r="D750" s="47"/>
      <c r="E750" s="45"/>
      <c r="F750" s="51"/>
    </row>
    <row r="751" spans="2:6" x14ac:dyDescent="0.35">
      <c r="B751" s="44"/>
      <c r="C751" s="44"/>
      <c r="D751" s="47"/>
      <c r="E751" s="45"/>
      <c r="F751" s="51"/>
    </row>
    <row r="752" spans="2:6" x14ac:dyDescent="0.35">
      <c r="B752" s="44"/>
      <c r="C752" s="44"/>
      <c r="D752" s="47"/>
      <c r="E752" s="45"/>
      <c r="F752" s="51"/>
    </row>
    <row r="753" spans="2:6" x14ac:dyDescent="0.35">
      <c r="B753" s="44"/>
      <c r="C753" s="44"/>
      <c r="D753" s="47"/>
      <c r="E753" s="45"/>
      <c r="F753" s="51"/>
    </row>
    <row r="754" spans="2:6" x14ac:dyDescent="0.35">
      <c r="B754" s="44"/>
      <c r="C754" s="44"/>
      <c r="D754" s="47"/>
      <c r="E754" s="45"/>
      <c r="F754" s="51"/>
    </row>
    <row r="755" spans="2:6" x14ac:dyDescent="0.35">
      <c r="B755" s="44"/>
      <c r="C755" s="44"/>
      <c r="D755" s="47"/>
      <c r="E755" s="45"/>
      <c r="F755" s="51"/>
    </row>
    <row r="756" spans="2:6" x14ac:dyDescent="0.35">
      <c r="B756" s="44"/>
      <c r="C756" s="44"/>
      <c r="D756" s="47"/>
      <c r="E756" s="45"/>
      <c r="F756" s="51"/>
    </row>
    <row r="757" spans="2:6" x14ac:dyDescent="0.35">
      <c r="B757" s="44"/>
      <c r="C757" s="44"/>
      <c r="D757" s="47"/>
      <c r="E757" s="45"/>
      <c r="F757" s="51"/>
    </row>
    <row r="758" spans="2:6" x14ac:dyDescent="0.35">
      <c r="B758" s="44"/>
      <c r="C758" s="44"/>
      <c r="D758" s="47"/>
      <c r="E758" s="45"/>
      <c r="F758" s="51"/>
    </row>
    <row r="759" spans="2:6" x14ac:dyDescent="0.35">
      <c r="B759" s="44"/>
      <c r="C759" s="44"/>
      <c r="D759" s="47"/>
      <c r="E759" s="45"/>
      <c r="F759" s="51"/>
    </row>
    <row r="760" spans="2:6" x14ac:dyDescent="0.35">
      <c r="B760" s="44"/>
      <c r="C760" s="44"/>
      <c r="D760" s="47"/>
      <c r="E760" s="45"/>
      <c r="F760" s="51"/>
    </row>
    <row r="761" spans="2:6" x14ac:dyDescent="0.35">
      <c r="B761" s="44"/>
      <c r="C761" s="44"/>
      <c r="D761" s="47"/>
      <c r="E761" s="45"/>
      <c r="F761" s="51"/>
    </row>
    <row r="762" spans="2:6" x14ac:dyDescent="0.35">
      <c r="B762" s="44"/>
      <c r="C762" s="44"/>
      <c r="D762" s="47"/>
      <c r="E762" s="45"/>
      <c r="F762" s="51"/>
    </row>
    <row r="763" spans="2:6" x14ac:dyDescent="0.35">
      <c r="B763" s="44"/>
      <c r="C763" s="44"/>
      <c r="D763" s="47"/>
      <c r="E763" s="45"/>
      <c r="F763" s="51"/>
    </row>
    <row r="764" spans="2:6" x14ac:dyDescent="0.35">
      <c r="B764" s="44"/>
      <c r="C764" s="44"/>
      <c r="D764" s="47"/>
      <c r="E764" s="45"/>
      <c r="F764" s="51"/>
    </row>
    <row r="765" spans="2:6" x14ac:dyDescent="0.35">
      <c r="B765" s="44"/>
      <c r="C765" s="44"/>
      <c r="D765" s="47"/>
      <c r="E765" s="45"/>
      <c r="F765" s="51"/>
    </row>
    <row r="766" spans="2:6" x14ac:dyDescent="0.35">
      <c r="B766" s="44"/>
      <c r="C766" s="44"/>
      <c r="D766" s="47"/>
      <c r="E766" s="45"/>
      <c r="F766" s="51"/>
    </row>
    <row r="767" spans="2:6" x14ac:dyDescent="0.35">
      <c r="B767" s="44"/>
      <c r="C767" s="44"/>
      <c r="D767" s="47"/>
      <c r="E767" s="45"/>
      <c r="F767" s="51"/>
    </row>
    <row r="768" spans="2:6" x14ac:dyDescent="0.35">
      <c r="B768" s="44"/>
      <c r="C768" s="44"/>
      <c r="D768" s="47"/>
      <c r="E768" s="45"/>
      <c r="F768" s="51"/>
    </row>
    <row r="769" spans="2:6" x14ac:dyDescent="0.35">
      <c r="B769" s="44"/>
      <c r="C769" s="44"/>
      <c r="D769" s="47"/>
      <c r="E769" s="45"/>
      <c r="F769" s="51"/>
    </row>
    <row r="770" spans="2:6" x14ac:dyDescent="0.35">
      <c r="B770" s="44"/>
      <c r="C770" s="44"/>
      <c r="D770" s="47"/>
      <c r="E770" s="45"/>
      <c r="F770" s="51"/>
    </row>
    <row r="771" spans="2:6" x14ac:dyDescent="0.35">
      <c r="B771" s="44"/>
      <c r="C771" s="44"/>
      <c r="D771" s="47"/>
      <c r="E771" s="45"/>
      <c r="F771" s="51"/>
    </row>
    <row r="772" spans="2:6" x14ac:dyDescent="0.35">
      <c r="B772" s="44"/>
      <c r="C772" s="44"/>
      <c r="D772" s="47"/>
      <c r="E772" s="45"/>
      <c r="F772" s="51"/>
    </row>
    <row r="773" spans="2:6" x14ac:dyDescent="0.35">
      <c r="B773" s="44"/>
      <c r="C773" s="44"/>
      <c r="D773" s="47"/>
      <c r="E773" s="45"/>
      <c r="F773" s="51"/>
    </row>
    <row r="774" spans="2:6" x14ac:dyDescent="0.35">
      <c r="B774" s="44"/>
      <c r="C774" s="44"/>
      <c r="D774" s="47"/>
      <c r="E774" s="45"/>
      <c r="F774" s="51"/>
    </row>
    <row r="775" spans="2:6" x14ac:dyDescent="0.35">
      <c r="B775" s="44"/>
      <c r="C775" s="44"/>
      <c r="D775" s="47"/>
      <c r="E775" s="45"/>
      <c r="F775" s="51"/>
    </row>
    <row r="776" spans="2:6" x14ac:dyDescent="0.35">
      <c r="B776" s="44"/>
      <c r="C776" s="44"/>
      <c r="D776" s="47"/>
      <c r="E776" s="45"/>
      <c r="F776" s="51"/>
    </row>
    <row r="777" spans="2:6" x14ac:dyDescent="0.35">
      <c r="B777" s="44"/>
      <c r="C777" s="44"/>
      <c r="D777" s="47"/>
      <c r="E777" s="45"/>
      <c r="F777" s="51"/>
    </row>
    <row r="778" spans="2:6" x14ac:dyDescent="0.35">
      <c r="B778" s="44"/>
      <c r="C778" s="44"/>
      <c r="D778" s="47"/>
      <c r="E778" s="45"/>
      <c r="F778" s="51"/>
    </row>
    <row r="779" spans="2:6" x14ac:dyDescent="0.35">
      <c r="B779" s="44"/>
      <c r="C779" s="44"/>
      <c r="D779" s="47"/>
      <c r="E779" s="45"/>
      <c r="F779" s="51"/>
    </row>
    <row r="780" spans="2:6" x14ac:dyDescent="0.35">
      <c r="B780" s="44"/>
      <c r="C780" s="44"/>
      <c r="D780" s="47"/>
      <c r="E780" s="45"/>
      <c r="F780" s="51"/>
    </row>
    <row r="781" spans="2:6" x14ac:dyDescent="0.35">
      <c r="B781" s="44"/>
      <c r="C781" s="44"/>
      <c r="D781" s="47"/>
      <c r="E781" s="45"/>
      <c r="F781" s="51"/>
    </row>
    <row r="782" spans="2:6" x14ac:dyDescent="0.35">
      <c r="B782" s="44"/>
      <c r="C782" s="44"/>
      <c r="D782" s="47"/>
      <c r="E782" s="45"/>
      <c r="F782" s="51"/>
    </row>
    <row r="783" spans="2:6" x14ac:dyDescent="0.35">
      <c r="B783" s="44"/>
      <c r="C783" s="44"/>
      <c r="D783" s="47"/>
      <c r="E783" s="45"/>
      <c r="F783" s="51"/>
    </row>
    <row r="784" spans="2:6" x14ac:dyDescent="0.35">
      <c r="B784" s="44"/>
      <c r="C784" s="44"/>
      <c r="D784" s="47"/>
      <c r="E784" s="46"/>
      <c r="F784" s="51"/>
    </row>
    <row r="785" spans="2:6" x14ac:dyDescent="0.35">
      <c r="B785" s="44"/>
      <c r="C785" s="44"/>
      <c r="D785" s="47"/>
      <c r="E785" s="45"/>
      <c r="F785" s="51"/>
    </row>
    <row r="786" spans="2:6" x14ac:dyDescent="0.35">
      <c r="B786" s="44"/>
      <c r="C786" s="44"/>
      <c r="D786" s="47"/>
      <c r="E786" s="45"/>
      <c r="F786" s="51"/>
    </row>
    <row r="787" spans="2:6" x14ac:dyDescent="0.35">
      <c r="B787" s="44"/>
      <c r="C787" s="44"/>
      <c r="D787" s="47"/>
      <c r="E787" s="45"/>
      <c r="F787" s="51"/>
    </row>
    <row r="788" spans="2:6" x14ac:dyDescent="0.35">
      <c r="B788" s="44"/>
      <c r="C788" s="44"/>
      <c r="D788" s="47"/>
      <c r="E788" s="45"/>
      <c r="F788" s="51"/>
    </row>
    <row r="789" spans="2:6" x14ac:dyDescent="0.35">
      <c r="B789" s="44"/>
      <c r="C789" s="44"/>
      <c r="D789" s="47"/>
      <c r="E789" s="45"/>
      <c r="F789" s="51"/>
    </row>
    <row r="790" spans="2:6" x14ac:dyDescent="0.35">
      <c r="B790" s="44"/>
      <c r="C790" s="44"/>
      <c r="D790" s="47"/>
      <c r="E790" s="45"/>
      <c r="F790" s="51"/>
    </row>
    <row r="791" spans="2:6" x14ac:dyDescent="0.35">
      <c r="B791" s="44"/>
      <c r="C791" s="44"/>
      <c r="D791" s="47"/>
      <c r="E791" s="45"/>
      <c r="F791" s="51"/>
    </row>
    <row r="792" spans="2:6" x14ac:dyDescent="0.35">
      <c r="B792" s="44"/>
      <c r="C792" s="44"/>
      <c r="D792" s="47"/>
      <c r="E792" s="45"/>
      <c r="F792" s="51"/>
    </row>
    <row r="793" spans="2:6" x14ac:dyDescent="0.35">
      <c r="B793" s="44"/>
      <c r="C793" s="44"/>
      <c r="D793" s="47"/>
      <c r="E793" s="45"/>
      <c r="F793" s="51"/>
    </row>
    <row r="794" spans="2:6" x14ac:dyDescent="0.35">
      <c r="B794" s="44"/>
      <c r="C794" s="44"/>
      <c r="D794" s="47"/>
      <c r="E794" s="45"/>
      <c r="F794" s="51"/>
    </row>
    <row r="795" spans="2:6" x14ac:dyDescent="0.35">
      <c r="B795" s="44"/>
      <c r="C795" s="44"/>
      <c r="D795" s="47"/>
      <c r="E795" s="45"/>
      <c r="F795" s="51"/>
    </row>
    <row r="796" spans="2:6" x14ac:dyDescent="0.35">
      <c r="B796" s="44"/>
      <c r="C796" s="44"/>
      <c r="D796" s="47"/>
      <c r="E796" s="45"/>
      <c r="F796" s="51"/>
    </row>
    <row r="797" spans="2:6" x14ac:dyDescent="0.35">
      <c r="B797" s="44"/>
      <c r="C797" s="44"/>
      <c r="D797" s="47"/>
      <c r="E797" s="45"/>
      <c r="F797" s="51"/>
    </row>
    <row r="798" spans="2:6" x14ac:dyDescent="0.35">
      <c r="B798" s="44"/>
      <c r="C798" s="44"/>
      <c r="D798" s="47"/>
      <c r="E798" s="45"/>
      <c r="F798" s="51"/>
    </row>
    <row r="799" spans="2:6" x14ac:dyDescent="0.35">
      <c r="B799" s="44"/>
      <c r="C799" s="44"/>
      <c r="D799" s="47"/>
      <c r="E799" s="45"/>
      <c r="F799" s="51"/>
    </row>
    <row r="800" spans="2:6" x14ac:dyDescent="0.35">
      <c r="B800" s="44"/>
      <c r="C800" s="44"/>
      <c r="D800" s="47"/>
      <c r="E800" s="45"/>
      <c r="F800" s="51"/>
    </row>
    <row r="801" spans="2:6" x14ac:dyDescent="0.35">
      <c r="B801" s="44"/>
      <c r="C801" s="49"/>
      <c r="D801" s="70"/>
      <c r="E801" s="50"/>
      <c r="F801" s="56"/>
    </row>
    <row r="802" spans="2:6" x14ac:dyDescent="0.35">
      <c r="B802" s="44"/>
      <c r="C802" s="44"/>
      <c r="D802" s="47"/>
      <c r="E802" s="45"/>
      <c r="F802" s="51"/>
    </row>
    <row r="803" spans="2:6" x14ac:dyDescent="0.35">
      <c r="B803" s="44"/>
      <c r="C803" s="44"/>
      <c r="D803" s="47"/>
      <c r="E803" s="45"/>
      <c r="F803" s="51"/>
    </row>
    <row r="804" spans="2:6" x14ac:dyDescent="0.35">
      <c r="B804" s="44"/>
      <c r="C804" s="44"/>
      <c r="D804" s="47"/>
      <c r="E804" s="45"/>
      <c r="F804" s="51"/>
    </row>
    <row r="805" spans="2:6" x14ac:dyDescent="0.35">
      <c r="B805" s="44"/>
      <c r="C805" s="44"/>
      <c r="D805" s="47"/>
      <c r="E805" s="46"/>
      <c r="F805" s="51"/>
    </row>
    <row r="806" spans="2:6" x14ac:dyDescent="0.35">
      <c r="B806" s="44"/>
      <c r="C806" s="44"/>
      <c r="D806" s="47"/>
      <c r="E806" s="45"/>
      <c r="F806" s="51"/>
    </row>
    <row r="807" spans="2:6" x14ac:dyDescent="0.35">
      <c r="B807" s="44"/>
      <c r="C807" s="44"/>
      <c r="D807" s="47"/>
      <c r="E807" s="45"/>
      <c r="F807" s="51"/>
    </row>
    <row r="808" spans="2:6" x14ac:dyDescent="0.35">
      <c r="B808" s="44"/>
      <c r="C808" s="44"/>
      <c r="D808" s="47"/>
      <c r="E808" s="45"/>
      <c r="F808" s="51"/>
    </row>
    <row r="809" spans="2:6" x14ac:dyDescent="0.35">
      <c r="B809" s="44"/>
      <c r="C809" s="44"/>
      <c r="D809" s="47"/>
      <c r="E809" s="45"/>
      <c r="F809" s="51"/>
    </row>
    <row r="810" spans="2:6" x14ac:dyDescent="0.35">
      <c r="B810" s="44"/>
      <c r="C810" s="44"/>
      <c r="D810" s="47"/>
      <c r="E810" s="45"/>
      <c r="F810" s="51"/>
    </row>
    <row r="811" spans="2:6" x14ac:dyDescent="0.35">
      <c r="B811" s="44"/>
      <c r="C811" s="44"/>
      <c r="D811" s="47"/>
      <c r="E811" s="45"/>
      <c r="F811" s="51"/>
    </row>
    <row r="812" spans="2:6" x14ac:dyDescent="0.35">
      <c r="B812" s="44"/>
      <c r="C812" s="44"/>
      <c r="D812" s="47"/>
      <c r="E812" s="45"/>
      <c r="F812" s="51"/>
    </row>
    <row r="813" spans="2:6" x14ac:dyDescent="0.35">
      <c r="B813" s="44"/>
      <c r="C813" s="44"/>
      <c r="D813" s="47"/>
      <c r="E813" s="45"/>
      <c r="F813" s="51"/>
    </row>
    <row r="814" spans="2:6" x14ac:dyDescent="0.35">
      <c r="B814" s="44"/>
      <c r="C814" s="44"/>
      <c r="D814" s="47"/>
      <c r="E814" s="45"/>
      <c r="F814" s="51"/>
    </row>
    <row r="815" spans="2:6" x14ac:dyDescent="0.35">
      <c r="B815" s="44"/>
      <c r="C815" s="44"/>
      <c r="D815" s="47"/>
      <c r="E815" s="45"/>
      <c r="F815" s="51"/>
    </row>
    <row r="816" spans="2:6" x14ac:dyDescent="0.35">
      <c r="B816" s="44"/>
      <c r="C816" s="44"/>
      <c r="D816" s="47"/>
      <c r="E816" s="45"/>
      <c r="F816" s="51"/>
    </row>
    <row r="817" spans="2:6" x14ac:dyDescent="0.35">
      <c r="B817" s="44"/>
      <c r="C817" s="44"/>
      <c r="D817" s="47"/>
      <c r="E817" s="45"/>
      <c r="F817" s="51"/>
    </row>
    <row r="818" spans="2:6" x14ac:dyDescent="0.35">
      <c r="B818" s="44"/>
      <c r="C818" s="44"/>
      <c r="D818" s="47"/>
      <c r="E818" s="45"/>
      <c r="F818" s="51"/>
    </row>
    <row r="819" spans="2:6" x14ac:dyDescent="0.35">
      <c r="B819" s="44"/>
      <c r="C819" s="44"/>
      <c r="D819" s="47"/>
      <c r="E819" s="45"/>
      <c r="F819" s="51"/>
    </row>
    <row r="820" spans="2:6" x14ac:dyDescent="0.35">
      <c r="B820" s="44"/>
      <c r="C820" s="44"/>
      <c r="D820" s="47"/>
      <c r="E820" s="45"/>
      <c r="F820" s="51"/>
    </row>
    <row r="821" spans="2:6" x14ac:dyDescent="0.35">
      <c r="B821" s="44"/>
      <c r="C821" s="44"/>
      <c r="D821" s="47"/>
      <c r="E821" s="45"/>
      <c r="F821" s="51"/>
    </row>
    <row r="822" spans="2:6" x14ac:dyDescent="0.35">
      <c r="B822" s="44"/>
      <c r="C822" s="44"/>
      <c r="D822" s="47"/>
      <c r="E822" s="45"/>
      <c r="F822" s="51"/>
    </row>
    <row r="823" spans="2:6" x14ac:dyDescent="0.35">
      <c r="B823" s="44"/>
      <c r="C823" s="44"/>
      <c r="D823" s="47"/>
      <c r="E823" s="45"/>
      <c r="F823" s="51"/>
    </row>
    <row r="824" spans="2:6" x14ac:dyDescent="0.35">
      <c r="B824" s="44"/>
      <c r="C824" s="44"/>
      <c r="D824" s="47"/>
      <c r="E824" s="45"/>
      <c r="F824" s="51"/>
    </row>
    <row r="825" spans="2:6" x14ac:dyDescent="0.35">
      <c r="B825" s="44"/>
      <c r="C825" s="44"/>
      <c r="D825" s="47"/>
      <c r="E825" s="45"/>
      <c r="F825" s="51"/>
    </row>
    <row r="826" spans="2:6" x14ac:dyDescent="0.35">
      <c r="B826" s="44"/>
      <c r="C826" s="44"/>
      <c r="D826" s="47"/>
      <c r="E826" s="45"/>
      <c r="F826" s="51"/>
    </row>
    <row r="827" spans="2:6" x14ac:dyDescent="0.35">
      <c r="B827" s="44"/>
      <c r="C827" s="44"/>
      <c r="D827" s="47"/>
      <c r="E827" s="45"/>
      <c r="F827" s="51"/>
    </row>
    <row r="828" spans="2:6" x14ac:dyDescent="0.35">
      <c r="B828" s="44"/>
      <c r="C828" s="44"/>
      <c r="D828" s="47"/>
      <c r="E828" s="45"/>
      <c r="F828" s="51"/>
    </row>
    <row r="829" spans="2:6" x14ac:dyDescent="0.35">
      <c r="B829" s="44"/>
      <c r="C829" s="44"/>
      <c r="D829" s="47"/>
      <c r="E829" s="45"/>
      <c r="F829" s="51"/>
    </row>
    <row r="830" spans="2:6" x14ac:dyDescent="0.35">
      <c r="B830" s="44"/>
      <c r="C830" s="44"/>
      <c r="D830" s="69"/>
      <c r="E830" s="45"/>
      <c r="F830" s="54"/>
    </row>
    <row r="831" spans="2:6" x14ac:dyDescent="0.35">
      <c r="B831" s="44"/>
      <c r="C831" s="44"/>
      <c r="D831" s="47"/>
      <c r="E831" s="45"/>
      <c r="F831" s="51"/>
    </row>
    <row r="832" spans="2:6" x14ac:dyDescent="0.35">
      <c r="B832" s="44"/>
      <c r="C832" s="44"/>
      <c r="D832" s="47"/>
      <c r="E832" s="45"/>
      <c r="F832" s="51"/>
    </row>
    <row r="833" spans="2:6" x14ac:dyDescent="0.35">
      <c r="B833" s="44"/>
      <c r="C833" s="44"/>
      <c r="D833" s="47"/>
      <c r="E833" s="45"/>
      <c r="F833" s="51"/>
    </row>
    <row r="834" spans="2:6" x14ac:dyDescent="0.35">
      <c r="B834" s="44"/>
      <c r="C834" s="44"/>
      <c r="D834" s="47"/>
      <c r="E834" s="45"/>
      <c r="F834" s="51"/>
    </row>
    <row r="835" spans="2:6" x14ac:dyDescent="0.35">
      <c r="B835" s="44"/>
      <c r="C835" s="44"/>
      <c r="D835" s="47"/>
      <c r="E835" s="45"/>
      <c r="F835" s="51"/>
    </row>
    <row r="836" spans="2:6" x14ac:dyDescent="0.35">
      <c r="B836" s="44"/>
      <c r="C836" s="44"/>
      <c r="D836" s="47"/>
      <c r="E836" s="45"/>
      <c r="F836" s="51"/>
    </row>
    <row r="837" spans="2:6" x14ac:dyDescent="0.35">
      <c r="B837" s="44"/>
      <c r="C837" s="44"/>
      <c r="D837" s="47"/>
      <c r="E837" s="45"/>
      <c r="F837" s="51"/>
    </row>
    <row r="838" spans="2:6" x14ac:dyDescent="0.35">
      <c r="B838" s="44"/>
      <c r="C838" s="44"/>
      <c r="D838" s="47"/>
      <c r="E838" s="45"/>
      <c r="F838" s="51"/>
    </row>
    <row r="839" spans="2:6" x14ac:dyDescent="0.35">
      <c r="B839" s="44"/>
      <c r="C839" s="49"/>
      <c r="D839" s="70"/>
      <c r="E839" s="50"/>
      <c r="F839" s="56"/>
    </row>
    <row r="840" spans="2:6" x14ac:dyDescent="0.35">
      <c r="B840" s="44"/>
      <c r="C840" s="44"/>
      <c r="D840" s="47"/>
      <c r="E840" s="45"/>
      <c r="F840" s="51"/>
    </row>
    <row r="841" spans="2:6" x14ac:dyDescent="0.35">
      <c r="B841" s="44"/>
      <c r="C841" s="44"/>
      <c r="D841" s="47"/>
      <c r="E841" s="45"/>
      <c r="F841" s="51"/>
    </row>
    <row r="842" spans="2:6" x14ac:dyDescent="0.35">
      <c r="B842" s="44"/>
      <c r="C842" s="44"/>
      <c r="D842" s="47"/>
      <c r="E842" s="45"/>
      <c r="F842" s="51"/>
    </row>
    <row r="843" spans="2:6" x14ac:dyDescent="0.35">
      <c r="B843" s="44"/>
      <c r="C843" s="44"/>
      <c r="D843" s="47"/>
      <c r="E843" s="45"/>
      <c r="F843" s="51"/>
    </row>
    <row r="844" spans="2:6" x14ac:dyDescent="0.35">
      <c r="B844" s="44"/>
      <c r="C844" s="44"/>
      <c r="D844" s="47"/>
      <c r="E844" s="45"/>
      <c r="F844" s="51"/>
    </row>
    <row r="845" spans="2:6" x14ac:dyDescent="0.35">
      <c r="B845" s="44"/>
      <c r="C845" s="44"/>
      <c r="D845" s="47"/>
      <c r="E845" s="45"/>
      <c r="F845" s="51"/>
    </row>
    <row r="846" spans="2:6" x14ac:dyDescent="0.35">
      <c r="B846" s="44"/>
      <c r="C846" s="44"/>
      <c r="D846" s="47"/>
      <c r="E846" s="45"/>
      <c r="F846" s="51"/>
    </row>
    <row r="847" spans="2:6" x14ac:dyDescent="0.35">
      <c r="B847" s="44"/>
      <c r="C847" s="44"/>
      <c r="D847" s="47"/>
      <c r="E847" s="45"/>
      <c r="F847" s="51"/>
    </row>
    <row r="848" spans="2:6" x14ac:dyDescent="0.35">
      <c r="B848" s="44"/>
      <c r="C848" s="44"/>
      <c r="D848" s="47"/>
      <c r="E848" s="45"/>
      <c r="F848" s="51"/>
    </row>
    <row r="849" spans="2:6" x14ac:dyDescent="0.35">
      <c r="B849" s="44"/>
      <c r="C849" s="44"/>
      <c r="D849" s="47"/>
      <c r="E849" s="45"/>
      <c r="F849" s="51"/>
    </row>
    <row r="850" spans="2:6" x14ac:dyDescent="0.35">
      <c r="B850" s="44"/>
      <c r="C850" s="44"/>
      <c r="D850" s="47"/>
      <c r="E850" s="45"/>
      <c r="F850" s="51"/>
    </row>
    <row r="851" spans="2:6" x14ac:dyDescent="0.35">
      <c r="B851" s="44"/>
      <c r="C851" s="44"/>
      <c r="D851" s="47"/>
      <c r="E851" s="45"/>
      <c r="F851" s="51"/>
    </row>
    <row r="852" spans="2:6" x14ac:dyDescent="0.35">
      <c r="B852" s="44"/>
      <c r="C852" s="44"/>
      <c r="D852" s="47"/>
      <c r="E852" s="45"/>
      <c r="F852" s="51"/>
    </row>
    <row r="853" spans="2:6" x14ac:dyDescent="0.35">
      <c r="B853" s="44"/>
      <c r="C853" s="44"/>
      <c r="D853" s="47"/>
      <c r="E853" s="45"/>
      <c r="F853" s="51"/>
    </row>
    <row r="854" spans="2:6" x14ac:dyDescent="0.35">
      <c r="B854" s="44"/>
      <c r="C854" s="44"/>
      <c r="D854" s="47"/>
      <c r="E854" s="45"/>
      <c r="F854" s="51"/>
    </row>
    <row r="855" spans="2:6" x14ac:dyDescent="0.35">
      <c r="B855" s="44"/>
      <c r="C855" s="44"/>
      <c r="D855" s="47"/>
      <c r="E855" s="45"/>
      <c r="F855" s="51"/>
    </row>
    <row r="856" spans="2:6" x14ac:dyDescent="0.35">
      <c r="B856" s="44"/>
      <c r="C856" s="44"/>
      <c r="D856" s="47"/>
      <c r="E856" s="45"/>
      <c r="F856" s="51"/>
    </row>
    <row r="857" spans="2:6" x14ac:dyDescent="0.35">
      <c r="B857" s="44"/>
      <c r="C857" s="44"/>
      <c r="D857" s="47"/>
      <c r="E857" s="45"/>
      <c r="F857" s="51"/>
    </row>
    <row r="858" spans="2:6" x14ac:dyDescent="0.35">
      <c r="B858" s="44"/>
      <c r="C858" s="44"/>
      <c r="D858" s="47"/>
      <c r="E858" s="45"/>
      <c r="F858" s="51"/>
    </row>
    <row r="859" spans="2:6" x14ac:dyDescent="0.35">
      <c r="B859" s="44"/>
      <c r="C859" s="44"/>
      <c r="D859" s="47"/>
      <c r="E859" s="45"/>
      <c r="F859" s="51"/>
    </row>
    <row r="860" spans="2:6" x14ac:dyDescent="0.35">
      <c r="B860" s="44"/>
      <c r="C860" s="44"/>
      <c r="D860" s="47"/>
      <c r="E860" s="45"/>
      <c r="F860" s="51"/>
    </row>
    <row r="861" spans="2:6" x14ac:dyDescent="0.35">
      <c r="B861" s="44"/>
      <c r="C861" s="44"/>
      <c r="D861" s="47"/>
      <c r="E861" s="45"/>
      <c r="F861" s="51"/>
    </row>
    <row r="862" spans="2:6" x14ac:dyDescent="0.35">
      <c r="B862" s="44"/>
      <c r="C862" s="44"/>
      <c r="D862" s="47"/>
      <c r="E862" s="45"/>
      <c r="F862" s="51"/>
    </row>
    <row r="863" spans="2:6" x14ac:dyDescent="0.35">
      <c r="B863" s="44"/>
      <c r="C863" s="44"/>
      <c r="D863" s="47"/>
      <c r="E863" s="45"/>
      <c r="F863" s="51"/>
    </row>
    <row r="864" spans="2:6" x14ac:dyDescent="0.35">
      <c r="B864" s="44"/>
      <c r="C864" s="44"/>
      <c r="D864" s="47"/>
      <c r="E864" s="45"/>
      <c r="F864" s="51"/>
    </row>
    <row r="865" spans="2:6" x14ac:dyDescent="0.35">
      <c r="B865" s="44"/>
      <c r="C865" s="44"/>
      <c r="D865" s="47"/>
      <c r="E865" s="45"/>
      <c r="F865" s="51"/>
    </row>
    <row r="866" spans="2:6" x14ac:dyDescent="0.35">
      <c r="B866" s="44"/>
      <c r="C866" s="44"/>
      <c r="D866" s="47"/>
      <c r="E866" s="45"/>
      <c r="F866" s="51"/>
    </row>
    <row r="867" spans="2:6" x14ac:dyDescent="0.35">
      <c r="B867" s="44"/>
      <c r="C867" s="44"/>
      <c r="D867" s="47"/>
      <c r="E867" s="45"/>
      <c r="F867" s="51"/>
    </row>
    <row r="868" spans="2:6" x14ac:dyDescent="0.35">
      <c r="B868" s="44"/>
      <c r="C868" s="44"/>
      <c r="D868" s="47"/>
      <c r="E868" s="45"/>
      <c r="F868" s="51"/>
    </row>
    <row r="869" spans="2:6" x14ac:dyDescent="0.35">
      <c r="B869" s="44"/>
      <c r="C869" s="44"/>
      <c r="D869" s="47"/>
      <c r="E869" s="45"/>
      <c r="F869" s="51"/>
    </row>
    <row r="870" spans="2:6" x14ac:dyDescent="0.35">
      <c r="B870" s="44"/>
      <c r="C870" s="44"/>
      <c r="D870" s="47"/>
      <c r="E870" s="45"/>
      <c r="F870" s="51"/>
    </row>
    <row r="871" spans="2:6" x14ac:dyDescent="0.35">
      <c r="B871" s="44"/>
      <c r="C871" s="44"/>
      <c r="D871" s="47"/>
      <c r="E871" s="45"/>
      <c r="F871" s="51"/>
    </row>
    <row r="872" spans="2:6" x14ac:dyDescent="0.35">
      <c r="B872" s="44"/>
      <c r="C872" s="44"/>
      <c r="D872" s="47"/>
      <c r="E872" s="45"/>
      <c r="F872" s="51"/>
    </row>
    <row r="873" spans="2:6" x14ac:dyDescent="0.35">
      <c r="B873" s="44"/>
      <c r="C873" s="44"/>
      <c r="D873" s="47"/>
      <c r="E873" s="45"/>
      <c r="F873" s="51"/>
    </row>
    <row r="874" spans="2:6" x14ac:dyDescent="0.35">
      <c r="B874" s="44"/>
      <c r="C874" s="44"/>
      <c r="D874" s="47"/>
      <c r="E874" s="45"/>
      <c r="F874" s="51"/>
    </row>
    <row r="875" spans="2:6" x14ac:dyDescent="0.35">
      <c r="B875" s="44"/>
      <c r="C875" s="44"/>
      <c r="D875" s="47"/>
      <c r="E875" s="45"/>
      <c r="F875" s="51"/>
    </row>
    <row r="876" spans="2:6" x14ac:dyDescent="0.35">
      <c r="B876" s="44"/>
      <c r="C876" s="44"/>
      <c r="D876" s="47"/>
      <c r="E876" s="45"/>
      <c r="F876" s="51"/>
    </row>
    <row r="877" spans="2:6" x14ac:dyDescent="0.35">
      <c r="B877" s="44"/>
      <c r="C877" s="44"/>
      <c r="D877" s="47"/>
      <c r="E877" s="45"/>
      <c r="F877" s="51"/>
    </row>
    <row r="878" spans="2:6" x14ac:dyDescent="0.35">
      <c r="B878" s="44"/>
      <c r="C878" s="44"/>
      <c r="D878" s="47"/>
      <c r="E878" s="45"/>
      <c r="F878" s="51"/>
    </row>
    <row r="879" spans="2:6" x14ac:dyDescent="0.35">
      <c r="B879" s="44"/>
      <c r="C879" s="44"/>
      <c r="D879" s="47"/>
      <c r="E879" s="45"/>
      <c r="F879" s="51"/>
    </row>
    <row r="880" spans="2:6" x14ac:dyDescent="0.35">
      <c r="B880" s="44"/>
      <c r="C880" s="44"/>
      <c r="D880" s="47"/>
      <c r="E880" s="45"/>
      <c r="F880" s="51"/>
    </row>
    <row r="881" spans="2:6" x14ac:dyDescent="0.35">
      <c r="B881" s="44"/>
      <c r="C881" s="44"/>
      <c r="D881" s="47"/>
      <c r="E881" s="45"/>
      <c r="F881" s="51"/>
    </row>
    <row r="882" spans="2:6" x14ac:dyDescent="0.35">
      <c r="B882" s="44"/>
      <c r="C882" s="44"/>
      <c r="D882" s="47"/>
      <c r="E882" s="45"/>
      <c r="F882" s="51"/>
    </row>
    <row r="883" spans="2:6" x14ac:dyDescent="0.35">
      <c r="B883" s="44"/>
      <c r="C883" s="44"/>
      <c r="D883" s="47"/>
      <c r="E883" s="45"/>
      <c r="F883" s="51"/>
    </row>
    <row r="884" spans="2:6" x14ac:dyDescent="0.35">
      <c r="B884" s="44"/>
      <c r="C884" s="44"/>
      <c r="D884" s="47"/>
      <c r="E884" s="45"/>
      <c r="F884" s="51"/>
    </row>
    <row r="885" spans="2:6" x14ac:dyDescent="0.35">
      <c r="B885" s="44"/>
      <c r="C885" s="44"/>
      <c r="D885" s="47"/>
      <c r="E885" s="45"/>
      <c r="F885" s="51"/>
    </row>
    <row r="886" spans="2:6" x14ac:dyDescent="0.35">
      <c r="B886" s="44"/>
      <c r="C886" s="44"/>
      <c r="D886" s="47"/>
      <c r="E886" s="45"/>
      <c r="F886" s="51"/>
    </row>
    <row r="887" spans="2:6" x14ac:dyDescent="0.35">
      <c r="B887" s="44"/>
      <c r="C887" s="44"/>
      <c r="D887" s="47"/>
      <c r="E887" s="45"/>
      <c r="F887" s="51"/>
    </row>
    <row r="888" spans="2:6" x14ac:dyDescent="0.35">
      <c r="B888" s="44"/>
      <c r="C888" s="44"/>
      <c r="D888" s="47"/>
      <c r="E888" s="45"/>
      <c r="F888" s="51"/>
    </row>
    <row r="889" spans="2:6" x14ac:dyDescent="0.35">
      <c r="B889" s="44"/>
      <c r="C889" s="44"/>
      <c r="D889" s="47"/>
      <c r="E889" s="45"/>
      <c r="F889" s="51"/>
    </row>
    <row r="890" spans="2:6" x14ac:dyDescent="0.35">
      <c r="B890" s="44"/>
      <c r="C890" s="44"/>
      <c r="D890" s="47"/>
      <c r="E890" s="45"/>
      <c r="F890" s="51"/>
    </row>
    <row r="891" spans="2:6" x14ac:dyDescent="0.35">
      <c r="B891" s="44"/>
      <c r="C891" s="44"/>
      <c r="D891" s="47"/>
      <c r="E891" s="45"/>
      <c r="F891" s="51"/>
    </row>
    <row r="892" spans="2:6" x14ac:dyDescent="0.35">
      <c r="B892" s="44"/>
      <c r="C892" s="44"/>
      <c r="D892" s="47"/>
      <c r="E892" s="45"/>
      <c r="F892" s="51"/>
    </row>
    <row r="893" spans="2:6" x14ac:dyDescent="0.35">
      <c r="B893" s="44"/>
      <c r="C893" s="44"/>
      <c r="D893" s="47"/>
      <c r="E893" s="45"/>
      <c r="F893" s="51"/>
    </row>
    <row r="894" spans="2:6" x14ac:dyDescent="0.35">
      <c r="B894" s="44"/>
      <c r="C894" s="44"/>
      <c r="D894" s="47"/>
      <c r="E894" s="45"/>
      <c r="F894" s="51"/>
    </row>
    <row r="895" spans="2:6" x14ac:dyDescent="0.35">
      <c r="B895" s="44"/>
      <c r="C895" s="44"/>
      <c r="D895" s="47"/>
      <c r="E895" s="45"/>
      <c r="F895" s="51"/>
    </row>
    <row r="896" spans="2:6" x14ac:dyDescent="0.35">
      <c r="B896" s="44"/>
      <c r="C896" s="44"/>
      <c r="D896" s="47"/>
      <c r="E896" s="45"/>
      <c r="F896" s="51"/>
    </row>
    <row r="897" spans="2:6" x14ac:dyDescent="0.35">
      <c r="B897" s="44"/>
      <c r="C897" s="44"/>
      <c r="D897" s="47"/>
      <c r="E897" s="45"/>
      <c r="F897" s="51"/>
    </row>
    <row r="898" spans="2:6" x14ac:dyDescent="0.35">
      <c r="B898" s="44"/>
      <c r="C898" s="44"/>
      <c r="D898" s="47"/>
      <c r="E898" s="45"/>
      <c r="F898" s="51"/>
    </row>
    <row r="899" spans="2:6" x14ac:dyDescent="0.35">
      <c r="B899" s="44"/>
      <c r="C899" s="44"/>
      <c r="D899" s="47"/>
      <c r="E899" s="45"/>
      <c r="F899" s="51"/>
    </row>
    <row r="900" spans="2:6" x14ac:dyDescent="0.35">
      <c r="B900" s="44"/>
      <c r="C900" s="44"/>
      <c r="D900" s="47"/>
      <c r="E900" s="45"/>
      <c r="F900" s="51"/>
    </row>
    <row r="901" spans="2:6" x14ac:dyDescent="0.35">
      <c r="B901" s="44"/>
      <c r="C901" s="44"/>
      <c r="D901" s="47"/>
      <c r="E901" s="45"/>
      <c r="F901" s="51"/>
    </row>
    <row r="902" spans="2:6" x14ac:dyDescent="0.35">
      <c r="B902" s="44"/>
      <c r="C902" s="44"/>
      <c r="D902" s="47"/>
      <c r="E902" s="45"/>
      <c r="F902" s="51"/>
    </row>
    <row r="903" spans="2:6" x14ac:dyDescent="0.35">
      <c r="B903" s="44"/>
      <c r="C903" s="44"/>
      <c r="D903" s="47"/>
      <c r="E903" s="45"/>
      <c r="F903" s="51"/>
    </row>
    <row r="904" spans="2:6" x14ac:dyDescent="0.35">
      <c r="B904" s="44"/>
      <c r="C904" s="44"/>
      <c r="D904" s="47"/>
      <c r="E904" s="45"/>
      <c r="F904" s="51"/>
    </row>
    <row r="905" spans="2:6" x14ac:dyDescent="0.35">
      <c r="B905" s="44"/>
      <c r="C905" s="44"/>
      <c r="D905" s="47"/>
      <c r="E905" s="45"/>
      <c r="F905" s="51"/>
    </row>
    <row r="906" spans="2:6" x14ac:dyDescent="0.35">
      <c r="B906" s="44"/>
      <c r="C906" s="44"/>
      <c r="D906" s="47"/>
      <c r="E906" s="45"/>
      <c r="F906" s="51"/>
    </row>
    <row r="907" spans="2:6" x14ac:dyDescent="0.35">
      <c r="B907" s="44"/>
      <c r="C907" s="44"/>
      <c r="D907" s="47"/>
      <c r="E907" s="45"/>
      <c r="F907" s="51"/>
    </row>
    <row r="908" spans="2:6" x14ac:dyDescent="0.35">
      <c r="B908" s="44"/>
      <c r="C908" s="44"/>
      <c r="D908" s="47"/>
      <c r="E908" s="45"/>
      <c r="F908" s="51"/>
    </row>
    <row r="909" spans="2:6" x14ac:dyDescent="0.35">
      <c r="B909" s="44"/>
      <c r="C909" s="44"/>
      <c r="D909" s="47"/>
      <c r="E909" s="45"/>
      <c r="F909" s="51"/>
    </row>
    <row r="910" spans="2:6" x14ac:dyDescent="0.35">
      <c r="B910" s="44"/>
      <c r="C910" s="44"/>
      <c r="D910" s="47"/>
      <c r="E910" s="45"/>
      <c r="F910" s="51"/>
    </row>
    <row r="911" spans="2:6" x14ac:dyDescent="0.35">
      <c r="B911" s="44"/>
      <c r="C911" s="44"/>
      <c r="D911" s="47"/>
      <c r="E911" s="45"/>
      <c r="F911" s="51"/>
    </row>
    <row r="912" spans="2:6" x14ac:dyDescent="0.35">
      <c r="B912" s="44"/>
      <c r="C912" s="44"/>
      <c r="D912" s="47"/>
      <c r="E912" s="45"/>
      <c r="F912" s="51"/>
    </row>
    <row r="913" spans="2:6" x14ac:dyDescent="0.35">
      <c r="B913" s="44"/>
      <c r="C913" s="44"/>
      <c r="D913" s="47"/>
      <c r="E913" s="45"/>
      <c r="F913" s="51"/>
    </row>
    <row r="914" spans="2:6" x14ac:dyDescent="0.35">
      <c r="B914" s="44"/>
      <c r="C914" s="44"/>
      <c r="D914" s="47"/>
      <c r="E914" s="45"/>
      <c r="F914" s="51"/>
    </row>
    <row r="915" spans="2:6" x14ac:dyDescent="0.35">
      <c r="B915" s="44"/>
      <c r="C915" s="44"/>
      <c r="D915" s="47"/>
      <c r="E915" s="45"/>
      <c r="F915" s="51"/>
    </row>
    <row r="916" spans="2:6" x14ac:dyDescent="0.35">
      <c r="B916" s="44"/>
      <c r="C916" s="44"/>
      <c r="D916" s="47"/>
      <c r="E916" s="45"/>
      <c r="F916" s="51"/>
    </row>
    <row r="917" spans="2:6" x14ac:dyDescent="0.35">
      <c r="B917" s="44"/>
      <c r="C917" s="44"/>
      <c r="D917" s="47"/>
      <c r="E917" s="45"/>
      <c r="F917" s="51"/>
    </row>
    <row r="918" spans="2:6" x14ac:dyDescent="0.35">
      <c r="B918" s="44"/>
      <c r="C918" s="44"/>
      <c r="D918" s="47"/>
      <c r="E918" s="45"/>
      <c r="F918" s="51"/>
    </row>
    <row r="919" spans="2:6" x14ac:dyDescent="0.35">
      <c r="B919" s="44"/>
      <c r="C919" s="44"/>
      <c r="D919" s="47"/>
      <c r="E919" s="45"/>
      <c r="F919" s="51"/>
    </row>
    <row r="920" spans="2:6" x14ac:dyDescent="0.35">
      <c r="B920" s="44"/>
      <c r="C920" s="44"/>
      <c r="D920" s="47"/>
      <c r="E920" s="45"/>
      <c r="F920" s="51"/>
    </row>
    <row r="921" spans="2:6" x14ac:dyDescent="0.35">
      <c r="B921" s="44"/>
      <c r="C921" s="44"/>
      <c r="D921" s="47"/>
      <c r="E921" s="45"/>
      <c r="F921" s="51"/>
    </row>
    <row r="922" spans="2:6" x14ac:dyDescent="0.35">
      <c r="B922" s="44"/>
      <c r="C922" s="44"/>
      <c r="D922" s="47"/>
      <c r="E922" s="45"/>
      <c r="F922" s="51"/>
    </row>
    <row r="923" spans="2:6" x14ac:dyDescent="0.35">
      <c r="B923" s="44"/>
      <c r="C923" s="44"/>
      <c r="D923" s="47"/>
      <c r="E923" s="45"/>
      <c r="F923" s="51"/>
    </row>
    <row r="924" spans="2:6" x14ac:dyDescent="0.35">
      <c r="B924" s="44"/>
      <c r="C924" s="44"/>
      <c r="D924" s="47"/>
      <c r="E924" s="45"/>
      <c r="F924" s="51"/>
    </row>
    <row r="925" spans="2:6" x14ac:dyDescent="0.35">
      <c r="B925" s="44"/>
      <c r="C925" s="44"/>
      <c r="D925" s="47"/>
      <c r="E925" s="45"/>
      <c r="F925" s="57"/>
    </row>
    <row r="926" spans="2:6" x14ac:dyDescent="0.35">
      <c r="B926" s="44"/>
      <c r="C926" s="44"/>
      <c r="D926" s="47"/>
      <c r="E926" s="45"/>
      <c r="F926" s="51"/>
    </row>
    <row r="927" spans="2:6" x14ac:dyDescent="0.35">
      <c r="B927" s="44"/>
      <c r="C927" s="44"/>
      <c r="D927" s="47"/>
      <c r="E927" s="45"/>
      <c r="F927" s="51"/>
    </row>
    <row r="928" spans="2:6" x14ac:dyDescent="0.35">
      <c r="B928" s="44"/>
      <c r="C928" s="44"/>
      <c r="D928" s="47"/>
      <c r="E928" s="45"/>
      <c r="F928" s="51"/>
    </row>
    <row r="929" spans="2:6" x14ac:dyDescent="0.35">
      <c r="B929" s="44"/>
      <c r="C929" s="44"/>
      <c r="D929" s="47"/>
      <c r="E929" s="45"/>
      <c r="F929" s="51"/>
    </row>
    <row r="930" spans="2:6" x14ac:dyDescent="0.35">
      <c r="B930" s="44"/>
      <c r="C930" s="44"/>
      <c r="D930" s="47"/>
      <c r="E930" s="45"/>
      <c r="F930" s="51"/>
    </row>
    <row r="931" spans="2:6" x14ac:dyDescent="0.35">
      <c r="B931" s="44"/>
      <c r="C931" s="44"/>
      <c r="D931" s="47"/>
      <c r="E931" s="45"/>
      <c r="F931" s="51"/>
    </row>
    <row r="932" spans="2:6" x14ac:dyDescent="0.35">
      <c r="B932" s="44"/>
      <c r="C932" s="44"/>
      <c r="D932" s="47"/>
      <c r="E932" s="45"/>
      <c r="F932" s="51"/>
    </row>
    <row r="933" spans="2:6" x14ac:dyDescent="0.35">
      <c r="B933" s="44"/>
      <c r="C933" s="44"/>
      <c r="D933" s="47"/>
      <c r="E933" s="45"/>
      <c r="F933" s="51"/>
    </row>
    <row r="934" spans="2:6" x14ac:dyDescent="0.35">
      <c r="B934" s="44"/>
      <c r="C934" s="44"/>
      <c r="D934" s="47"/>
      <c r="E934" s="45"/>
      <c r="F934" s="51"/>
    </row>
    <row r="935" spans="2:6" x14ac:dyDescent="0.35">
      <c r="B935" s="44"/>
      <c r="C935" s="44"/>
      <c r="D935" s="47"/>
      <c r="E935" s="45"/>
      <c r="F935" s="51"/>
    </row>
    <row r="936" spans="2:6" x14ac:dyDescent="0.35">
      <c r="B936" s="44"/>
      <c r="C936" s="44"/>
      <c r="D936" s="47"/>
      <c r="E936" s="45"/>
      <c r="F936" s="51"/>
    </row>
    <row r="937" spans="2:6" x14ac:dyDescent="0.35">
      <c r="B937" s="44"/>
      <c r="C937" s="44"/>
      <c r="D937" s="47"/>
      <c r="E937" s="45"/>
      <c r="F937" s="51"/>
    </row>
    <row r="938" spans="2:6" x14ac:dyDescent="0.35">
      <c r="B938" s="44"/>
      <c r="C938" s="44"/>
      <c r="D938" s="47"/>
      <c r="E938" s="45"/>
      <c r="F938" s="51"/>
    </row>
    <row r="939" spans="2:6" x14ac:dyDescent="0.35">
      <c r="B939" s="44"/>
      <c r="C939" s="44"/>
      <c r="D939" s="47"/>
      <c r="E939" s="45"/>
      <c r="F939" s="51"/>
    </row>
    <row r="940" spans="2:6" x14ac:dyDescent="0.35">
      <c r="B940" s="44"/>
      <c r="C940" s="44"/>
      <c r="D940" s="47"/>
      <c r="E940" s="45"/>
      <c r="F940" s="51"/>
    </row>
    <row r="941" spans="2:6" x14ac:dyDescent="0.35">
      <c r="B941" s="44"/>
      <c r="C941" s="44"/>
      <c r="D941" s="47"/>
      <c r="E941" s="45"/>
      <c r="F941" s="51"/>
    </row>
    <row r="942" spans="2:6" x14ac:dyDescent="0.35">
      <c r="B942" s="44"/>
      <c r="C942" s="44"/>
      <c r="D942" s="47"/>
      <c r="E942" s="45"/>
      <c r="F942" s="51"/>
    </row>
    <row r="943" spans="2:6" x14ac:dyDescent="0.35">
      <c r="B943" s="44"/>
      <c r="C943" s="44"/>
      <c r="D943" s="47"/>
      <c r="E943" s="45"/>
      <c r="F943" s="51"/>
    </row>
    <row r="944" spans="2:6" x14ac:dyDescent="0.35">
      <c r="B944" s="44"/>
      <c r="C944" s="44"/>
      <c r="D944" s="47"/>
      <c r="E944" s="45"/>
      <c r="F944" s="51"/>
    </row>
    <row r="945" spans="2:6" x14ac:dyDescent="0.35">
      <c r="B945" s="44"/>
      <c r="C945" s="44"/>
      <c r="D945" s="47"/>
      <c r="E945" s="45"/>
      <c r="F945" s="51"/>
    </row>
    <row r="946" spans="2:6" x14ac:dyDescent="0.35">
      <c r="B946" s="44"/>
      <c r="C946" s="44"/>
      <c r="D946" s="47"/>
      <c r="E946" s="45"/>
      <c r="F946" s="51"/>
    </row>
    <row r="947" spans="2:6" x14ac:dyDescent="0.35">
      <c r="B947" s="44"/>
      <c r="C947" s="44"/>
      <c r="D947" s="47"/>
      <c r="E947" s="45"/>
      <c r="F947" s="51"/>
    </row>
    <row r="948" spans="2:6" x14ac:dyDescent="0.35">
      <c r="B948" s="44"/>
      <c r="C948" s="44"/>
      <c r="D948" s="47"/>
      <c r="E948" s="45"/>
      <c r="F948" s="51"/>
    </row>
    <row r="949" spans="2:6" x14ac:dyDescent="0.35">
      <c r="B949" s="44"/>
      <c r="C949" s="44"/>
      <c r="D949" s="47"/>
      <c r="E949" s="45"/>
      <c r="F949" s="51"/>
    </row>
    <row r="950" spans="2:6" x14ac:dyDescent="0.35">
      <c r="B950" s="44"/>
      <c r="C950" s="44"/>
      <c r="D950" s="47"/>
      <c r="E950" s="45"/>
      <c r="F950" s="51"/>
    </row>
    <row r="951" spans="2:6" x14ac:dyDescent="0.35">
      <c r="B951" s="44"/>
      <c r="C951" s="44"/>
      <c r="D951" s="47"/>
      <c r="E951" s="45"/>
      <c r="F951" s="51"/>
    </row>
    <row r="952" spans="2:6" x14ac:dyDescent="0.35">
      <c r="B952" s="44"/>
      <c r="C952" s="44"/>
      <c r="D952" s="47"/>
      <c r="E952" s="45"/>
      <c r="F952" s="51"/>
    </row>
    <row r="953" spans="2:6" x14ac:dyDescent="0.35">
      <c r="B953" s="44"/>
      <c r="C953" s="44"/>
      <c r="D953" s="47"/>
      <c r="E953" s="45"/>
      <c r="F953" s="51"/>
    </row>
    <row r="954" spans="2:6" x14ac:dyDescent="0.35">
      <c r="B954" s="44"/>
      <c r="C954" s="44"/>
      <c r="D954" s="47"/>
      <c r="E954" s="45"/>
      <c r="F954" s="51"/>
    </row>
    <row r="955" spans="2:6" x14ac:dyDescent="0.35">
      <c r="B955" s="44"/>
      <c r="C955" s="44"/>
      <c r="D955" s="47"/>
      <c r="E955" s="45"/>
      <c r="F955" s="51"/>
    </row>
    <row r="956" spans="2:6" x14ac:dyDescent="0.35">
      <c r="B956" s="44"/>
      <c r="C956" s="44"/>
      <c r="D956" s="47"/>
      <c r="E956" s="45"/>
      <c r="F956" s="51"/>
    </row>
    <row r="957" spans="2:6" x14ac:dyDescent="0.35">
      <c r="B957" s="44"/>
      <c r="C957" s="44"/>
      <c r="D957" s="47"/>
      <c r="E957" s="45"/>
      <c r="F957" s="51"/>
    </row>
    <row r="958" spans="2:6" x14ac:dyDescent="0.35">
      <c r="B958" s="44"/>
      <c r="C958" s="44"/>
      <c r="D958" s="47"/>
      <c r="E958" s="45"/>
      <c r="F958" s="51"/>
    </row>
    <row r="959" spans="2:6" x14ac:dyDescent="0.35">
      <c r="B959" s="44"/>
      <c r="C959" s="44"/>
      <c r="D959" s="47"/>
      <c r="E959" s="45"/>
      <c r="F959" s="51"/>
    </row>
    <row r="960" spans="2:6" x14ac:dyDescent="0.35">
      <c r="B960" s="44"/>
      <c r="C960" s="44"/>
      <c r="D960" s="47"/>
      <c r="E960" s="45"/>
      <c r="F960" s="51"/>
    </row>
    <row r="961" spans="2:6" x14ac:dyDescent="0.35">
      <c r="B961" s="44"/>
      <c r="C961" s="44"/>
      <c r="D961" s="47"/>
      <c r="E961" s="45"/>
      <c r="F961" s="51"/>
    </row>
    <row r="962" spans="2:6" x14ac:dyDescent="0.35">
      <c r="B962" s="44"/>
      <c r="C962" s="44"/>
      <c r="D962" s="47"/>
      <c r="E962" s="45"/>
      <c r="F962" s="51"/>
    </row>
    <row r="963" spans="2:6" x14ac:dyDescent="0.35">
      <c r="B963" s="44"/>
      <c r="C963" s="44"/>
      <c r="D963" s="47"/>
      <c r="E963" s="45"/>
      <c r="F963" s="51"/>
    </row>
    <row r="964" spans="2:6" x14ac:dyDescent="0.35">
      <c r="B964" s="44"/>
      <c r="C964" s="44"/>
      <c r="D964" s="47"/>
      <c r="E964" s="45"/>
      <c r="F964" s="51"/>
    </row>
    <row r="965" spans="2:6" x14ac:dyDescent="0.35">
      <c r="B965" s="44"/>
      <c r="C965" s="44"/>
      <c r="D965" s="47"/>
      <c r="E965" s="45"/>
      <c r="F965" s="51"/>
    </row>
    <row r="966" spans="2:6" x14ac:dyDescent="0.35">
      <c r="B966" s="44"/>
      <c r="C966" s="44"/>
      <c r="D966" s="47"/>
      <c r="E966" s="45"/>
      <c r="F966" s="51"/>
    </row>
    <row r="967" spans="2:6" x14ac:dyDescent="0.35">
      <c r="B967" s="44"/>
      <c r="C967" s="44"/>
      <c r="D967" s="47"/>
      <c r="E967" s="45"/>
      <c r="F967" s="51"/>
    </row>
    <row r="968" spans="2:6" x14ac:dyDescent="0.35">
      <c r="B968" s="44"/>
      <c r="C968" s="44"/>
      <c r="D968" s="47"/>
      <c r="E968" s="45"/>
      <c r="F968" s="51"/>
    </row>
    <row r="969" spans="2:6" x14ac:dyDescent="0.35">
      <c r="B969" s="44"/>
      <c r="C969" s="44"/>
      <c r="D969" s="47"/>
      <c r="E969" s="45"/>
      <c r="F969" s="51"/>
    </row>
    <row r="970" spans="2:6" x14ac:dyDescent="0.35">
      <c r="B970" s="44"/>
      <c r="C970" s="44"/>
      <c r="D970" s="47"/>
      <c r="E970" s="45"/>
      <c r="F970" s="51"/>
    </row>
    <row r="971" spans="2:6" x14ac:dyDescent="0.35">
      <c r="B971" s="44"/>
      <c r="C971" s="44"/>
      <c r="D971" s="47"/>
      <c r="E971" s="45"/>
      <c r="F971" s="51"/>
    </row>
    <row r="972" spans="2:6" x14ac:dyDescent="0.35">
      <c r="B972" s="44"/>
      <c r="C972" s="44"/>
      <c r="D972" s="47"/>
      <c r="E972" s="45"/>
      <c r="F972" s="51"/>
    </row>
    <row r="973" spans="2:6" x14ac:dyDescent="0.35">
      <c r="B973" s="44"/>
      <c r="C973" s="44"/>
      <c r="D973" s="47"/>
      <c r="E973" s="45"/>
      <c r="F973" s="51"/>
    </row>
    <row r="974" spans="2:6" x14ac:dyDescent="0.35">
      <c r="B974" s="44"/>
      <c r="C974" s="44"/>
      <c r="D974" s="47"/>
      <c r="E974" s="45"/>
      <c r="F974" s="51"/>
    </row>
    <row r="975" spans="2:6" x14ac:dyDescent="0.35">
      <c r="B975" s="44"/>
      <c r="C975" s="44"/>
      <c r="D975" s="47"/>
      <c r="E975" s="45"/>
      <c r="F975" s="51"/>
    </row>
    <row r="976" spans="2:6" x14ac:dyDescent="0.35">
      <c r="B976" s="44"/>
      <c r="C976" s="44"/>
      <c r="D976" s="47"/>
      <c r="E976" s="45"/>
      <c r="F976" s="51"/>
    </row>
    <row r="977" spans="2:6" x14ac:dyDescent="0.35">
      <c r="B977" s="44"/>
      <c r="C977" s="44"/>
      <c r="D977" s="47"/>
      <c r="E977" s="45"/>
      <c r="F977" s="51"/>
    </row>
    <row r="978" spans="2:6" x14ac:dyDescent="0.35">
      <c r="B978" s="44"/>
      <c r="C978" s="44"/>
      <c r="D978" s="47"/>
      <c r="E978" s="45"/>
      <c r="F978" s="51"/>
    </row>
    <row r="979" spans="2:6" x14ac:dyDescent="0.35">
      <c r="B979" s="44"/>
      <c r="C979" s="44"/>
      <c r="D979" s="47"/>
      <c r="E979" s="45"/>
      <c r="F979" s="51"/>
    </row>
    <row r="980" spans="2:6" x14ac:dyDescent="0.35">
      <c r="B980" s="44"/>
      <c r="C980" s="44"/>
      <c r="D980" s="47"/>
      <c r="E980" s="45"/>
      <c r="F980" s="51"/>
    </row>
    <row r="981" spans="2:6" x14ac:dyDescent="0.35">
      <c r="B981" s="44"/>
      <c r="C981" s="44"/>
      <c r="D981" s="47"/>
      <c r="E981" s="45"/>
      <c r="F981" s="51"/>
    </row>
    <row r="982" spans="2:6" x14ac:dyDescent="0.35">
      <c r="B982" s="44"/>
      <c r="C982" s="44"/>
      <c r="D982" s="47"/>
      <c r="E982" s="45"/>
      <c r="F982" s="51"/>
    </row>
    <row r="983" spans="2:6" x14ac:dyDescent="0.35">
      <c r="B983" s="44"/>
      <c r="C983" s="44"/>
      <c r="D983" s="47"/>
      <c r="E983" s="45"/>
      <c r="F983" s="51"/>
    </row>
    <row r="984" spans="2:6" x14ac:dyDescent="0.35">
      <c r="B984" s="44"/>
      <c r="C984" s="44"/>
      <c r="D984" s="47"/>
      <c r="E984" s="45"/>
      <c r="F984" s="51"/>
    </row>
    <row r="985" spans="2:6" x14ac:dyDescent="0.35">
      <c r="B985" s="44"/>
      <c r="C985" s="44"/>
      <c r="D985" s="47"/>
      <c r="E985" s="45"/>
      <c r="F985" s="51"/>
    </row>
    <row r="986" spans="2:6" x14ac:dyDescent="0.35">
      <c r="B986" s="44"/>
      <c r="C986" s="44"/>
      <c r="D986" s="47"/>
      <c r="E986" s="45"/>
      <c r="F986" s="51"/>
    </row>
    <row r="987" spans="2:6" x14ac:dyDescent="0.35">
      <c r="B987" s="44"/>
      <c r="C987" s="44"/>
      <c r="D987" s="47"/>
      <c r="E987" s="45"/>
      <c r="F987" s="51"/>
    </row>
    <row r="988" spans="2:6" x14ac:dyDescent="0.35">
      <c r="B988" s="44"/>
      <c r="C988" s="44"/>
      <c r="D988" s="47"/>
      <c r="E988" s="45"/>
      <c r="F988" s="51"/>
    </row>
    <row r="989" spans="2:6" x14ac:dyDescent="0.35">
      <c r="B989" s="44"/>
      <c r="C989" s="44"/>
      <c r="D989" s="47"/>
      <c r="E989" s="45"/>
      <c r="F989" s="51"/>
    </row>
    <row r="990" spans="2:6" x14ac:dyDescent="0.35">
      <c r="B990" s="44"/>
      <c r="C990" s="44"/>
      <c r="D990" s="47"/>
      <c r="E990" s="45"/>
      <c r="F990" s="51"/>
    </row>
    <row r="991" spans="2:6" x14ac:dyDescent="0.35">
      <c r="B991" s="44"/>
      <c r="C991" s="44"/>
      <c r="D991" s="47"/>
      <c r="E991" s="45"/>
      <c r="F991" s="51"/>
    </row>
    <row r="992" spans="2:6" x14ac:dyDescent="0.35">
      <c r="B992" s="44"/>
      <c r="C992" s="44"/>
      <c r="D992" s="47"/>
      <c r="E992" s="45"/>
      <c r="F992" s="51"/>
    </row>
    <row r="993" spans="2:6" x14ac:dyDescent="0.35">
      <c r="B993" s="44"/>
      <c r="C993" s="44"/>
      <c r="D993" s="47"/>
      <c r="E993" s="45"/>
      <c r="F993" s="51"/>
    </row>
    <row r="994" spans="2:6" x14ac:dyDescent="0.35">
      <c r="B994" s="44"/>
      <c r="C994" s="44"/>
      <c r="D994" s="47"/>
      <c r="E994" s="45"/>
      <c r="F994" s="51"/>
    </row>
    <row r="995" spans="2:6" x14ac:dyDescent="0.35">
      <c r="B995" s="44"/>
      <c r="C995" s="44"/>
      <c r="D995" s="47"/>
      <c r="E995" s="45"/>
      <c r="F995" s="51"/>
    </row>
    <row r="996" spans="2:6" x14ac:dyDescent="0.35">
      <c r="B996" s="44"/>
      <c r="C996" s="44"/>
      <c r="D996" s="47"/>
      <c r="E996" s="45"/>
      <c r="F996" s="51"/>
    </row>
    <row r="997" spans="2:6" x14ac:dyDescent="0.35">
      <c r="B997" s="44"/>
      <c r="C997" s="44"/>
      <c r="D997" s="47"/>
      <c r="E997" s="45"/>
      <c r="F997" s="51"/>
    </row>
    <row r="998" spans="2:6" x14ac:dyDescent="0.35">
      <c r="B998" s="44"/>
      <c r="C998" s="44"/>
      <c r="D998" s="47"/>
      <c r="E998" s="45"/>
      <c r="F998" s="51"/>
    </row>
    <row r="999" spans="2:6" x14ac:dyDescent="0.35">
      <c r="B999" s="44"/>
      <c r="C999" s="44"/>
      <c r="D999" s="47"/>
      <c r="E999" s="46"/>
      <c r="F999" s="51"/>
    </row>
    <row r="1000" spans="2:6" x14ac:dyDescent="0.35">
      <c r="B1000" s="44"/>
      <c r="C1000" s="44"/>
      <c r="D1000" s="47"/>
      <c r="E1000" s="45"/>
      <c r="F1000" s="51"/>
    </row>
    <row r="1001" spans="2:6" x14ac:dyDescent="0.35">
      <c r="B1001" s="44"/>
      <c r="C1001" s="44"/>
      <c r="D1001" s="47"/>
      <c r="E1001" s="46"/>
      <c r="F1001" s="51"/>
    </row>
    <row r="1002" spans="2:6" x14ac:dyDescent="0.35">
      <c r="B1002" s="44"/>
      <c r="C1002" s="44"/>
      <c r="D1002" s="47"/>
      <c r="E1002" s="46"/>
      <c r="F1002" s="51"/>
    </row>
    <row r="1003" spans="2:6" x14ac:dyDescent="0.35">
      <c r="B1003" s="44"/>
      <c r="C1003" s="44"/>
      <c r="D1003" s="47"/>
      <c r="E1003" s="46"/>
      <c r="F1003" s="51"/>
    </row>
    <row r="1004" spans="2:6" x14ac:dyDescent="0.35">
      <c r="B1004" s="44"/>
      <c r="C1004" s="44"/>
      <c r="D1004" s="47"/>
      <c r="E1004" s="45"/>
      <c r="F1004" s="51"/>
    </row>
    <row r="1005" spans="2:6" x14ac:dyDescent="0.35">
      <c r="B1005" s="44"/>
      <c r="C1005" s="44"/>
      <c r="D1005" s="47"/>
      <c r="E1005" s="45"/>
      <c r="F1005" s="51"/>
    </row>
    <row r="1006" spans="2:6" x14ac:dyDescent="0.35">
      <c r="B1006" s="44"/>
      <c r="C1006" s="44"/>
      <c r="D1006" s="47"/>
      <c r="E1006" s="45"/>
      <c r="F1006" s="51"/>
    </row>
    <row r="1007" spans="2:6" x14ac:dyDescent="0.35">
      <c r="B1007" s="44"/>
      <c r="C1007" s="44"/>
      <c r="D1007" s="47"/>
      <c r="E1007" s="45"/>
      <c r="F1007" s="51"/>
    </row>
    <row r="1008" spans="2:6" x14ac:dyDescent="0.35">
      <c r="B1008" s="44"/>
      <c r="C1008" s="44"/>
      <c r="D1008" s="47"/>
      <c r="E1008" s="45"/>
      <c r="F1008" s="51"/>
    </row>
    <row r="1009" spans="2:6" x14ac:dyDescent="0.35">
      <c r="B1009" s="44"/>
      <c r="C1009" s="44"/>
      <c r="D1009" s="47"/>
      <c r="E1009" s="45"/>
      <c r="F1009" s="51"/>
    </row>
    <row r="1010" spans="2:6" x14ac:dyDescent="0.35">
      <c r="B1010" s="44"/>
      <c r="C1010" s="44"/>
      <c r="D1010" s="47"/>
      <c r="E1010" s="45"/>
      <c r="F1010" s="51"/>
    </row>
    <row r="1011" spans="2:6" x14ac:dyDescent="0.35">
      <c r="B1011" s="44"/>
      <c r="C1011" s="44"/>
      <c r="D1011" s="47"/>
      <c r="E1011" s="45"/>
      <c r="F1011" s="51"/>
    </row>
    <row r="1012" spans="2:6" x14ac:dyDescent="0.35">
      <c r="B1012" s="44"/>
      <c r="C1012" s="44"/>
      <c r="D1012" s="47"/>
      <c r="E1012" s="45"/>
      <c r="F1012" s="51"/>
    </row>
    <row r="1013" spans="2:6" x14ac:dyDescent="0.35">
      <c r="B1013" s="44"/>
      <c r="C1013" s="44"/>
      <c r="D1013" s="47"/>
      <c r="E1013" s="45"/>
      <c r="F1013" s="51"/>
    </row>
    <row r="1014" spans="2:6" x14ac:dyDescent="0.35">
      <c r="B1014" s="44"/>
      <c r="C1014" s="44"/>
      <c r="D1014" s="47"/>
      <c r="E1014" s="45"/>
      <c r="F1014" s="51"/>
    </row>
    <row r="1015" spans="2:6" x14ac:dyDescent="0.35">
      <c r="B1015" s="44"/>
      <c r="C1015" s="44"/>
      <c r="D1015" s="47"/>
      <c r="E1015" s="45"/>
      <c r="F1015" s="51"/>
    </row>
    <row r="1016" spans="2:6" x14ac:dyDescent="0.35">
      <c r="B1016" s="44"/>
      <c r="C1016" s="44"/>
      <c r="D1016" s="47"/>
      <c r="E1016" s="45"/>
      <c r="F1016" s="51"/>
    </row>
    <row r="1017" spans="2:6" x14ac:dyDescent="0.35">
      <c r="B1017" s="44"/>
      <c r="C1017" s="44"/>
      <c r="D1017" s="47"/>
      <c r="E1017" s="45"/>
      <c r="F1017" s="51"/>
    </row>
    <row r="1018" spans="2:6" x14ac:dyDescent="0.35">
      <c r="B1018" s="44"/>
      <c r="C1018" s="44"/>
      <c r="D1018" s="47"/>
      <c r="E1018" s="45"/>
      <c r="F1018" s="51"/>
    </row>
    <row r="1019" spans="2:6" x14ac:dyDescent="0.35">
      <c r="B1019" s="44"/>
      <c r="C1019" s="44"/>
      <c r="D1019" s="47"/>
      <c r="E1019" s="45"/>
      <c r="F1019" s="51"/>
    </row>
    <row r="1020" spans="2:6" x14ac:dyDescent="0.35">
      <c r="B1020" s="44"/>
      <c r="C1020" s="44"/>
      <c r="D1020" s="47"/>
      <c r="E1020" s="45"/>
      <c r="F1020" s="51"/>
    </row>
    <row r="1021" spans="2:6" x14ac:dyDescent="0.35">
      <c r="B1021" s="44"/>
      <c r="C1021" s="44"/>
      <c r="D1021" s="47"/>
      <c r="E1021" s="45"/>
      <c r="F1021" s="51"/>
    </row>
    <row r="1022" spans="2:6" x14ac:dyDescent="0.35">
      <c r="B1022" s="44"/>
      <c r="C1022" s="44"/>
      <c r="D1022" s="47"/>
      <c r="E1022" s="45"/>
      <c r="F1022" s="51"/>
    </row>
    <row r="1023" spans="2:6" x14ac:dyDescent="0.35">
      <c r="B1023" s="44"/>
      <c r="C1023" s="44"/>
      <c r="D1023" s="47"/>
      <c r="E1023" s="45"/>
      <c r="F1023" s="51"/>
    </row>
    <row r="1024" spans="2:6" x14ac:dyDescent="0.35">
      <c r="B1024" s="44"/>
      <c r="C1024" s="44"/>
      <c r="D1024" s="47"/>
      <c r="E1024" s="45"/>
      <c r="F1024" s="51"/>
    </row>
    <row r="1025" spans="2:6" x14ac:dyDescent="0.35">
      <c r="B1025" s="44"/>
      <c r="C1025" s="44"/>
      <c r="D1025" s="47"/>
      <c r="E1025" s="45"/>
      <c r="F1025" s="51"/>
    </row>
    <row r="1026" spans="2:6" x14ac:dyDescent="0.35">
      <c r="B1026" s="44"/>
      <c r="C1026" s="44"/>
      <c r="D1026" s="47"/>
      <c r="E1026" s="45"/>
      <c r="F1026" s="51"/>
    </row>
    <row r="1027" spans="2:6" x14ac:dyDescent="0.35">
      <c r="B1027" s="44"/>
      <c r="C1027" s="44"/>
      <c r="D1027" s="47"/>
      <c r="E1027" s="45"/>
      <c r="F1027" s="51"/>
    </row>
    <row r="1028" spans="2:6" x14ac:dyDescent="0.35">
      <c r="B1028" s="44"/>
      <c r="C1028" s="44"/>
      <c r="D1028" s="47"/>
      <c r="E1028" s="45"/>
      <c r="F1028" s="51"/>
    </row>
    <row r="1029" spans="2:6" x14ac:dyDescent="0.35">
      <c r="B1029" s="44"/>
      <c r="C1029" s="44"/>
      <c r="D1029" s="47"/>
      <c r="E1029" s="45"/>
      <c r="F1029" s="51"/>
    </row>
    <row r="1030" spans="2:6" x14ac:dyDescent="0.35">
      <c r="B1030" s="44"/>
      <c r="C1030" s="44"/>
      <c r="D1030" s="47"/>
      <c r="E1030" s="45"/>
      <c r="F1030" s="51"/>
    </row>
    <row r="1031" spans="2:6" x14ac:dyDescent="0.35">
      <c r="B1031" s="44"/>
      <c r="C1031" s="44"/>
      <c r="D1031" s="47"/>
      <c r="E1031" s="45"/>
      <c r="F1031" s="51"/>
    </row>
    <row r="1032" spans="2:6" x14ac:dyDescent="0.35">
      <c r="B1032" s="44"/>
      <c r="C1032" s="44"/>
      <c r="D1032" s="47"/>
      <c r="E1032" s="45"/>
      <c r="F1032" s="51"/>
    </row>
    <row r="1033" spans="2:6" x14ac:dyDescent="0.35">
      <c r="B1033" s="44"/>
      <c r="C1033" s="44"/>
      <c r="D1033" s="47"/>
      <c r="E1033" s="45"/>
      <c r="F1033" s="51"/>
    </row>
    <row r="1034" spans="2:6" x14ac:dyDescent="0.35">
      <c r="B1034" s="44"/>
      <c r="C1034" s="44"/>
      <c r="D1034" s="47"/>
      <c r="E1034" s="45"/>
      <c r="F1034" s="51"/>
    </row>
    <row r="1035" spans="2:6" x14ac:dyDescent="0.35">
      <c r="B1035" s="44"/>
      <c r="C1035" s="44"/>
      <c r="D1035" s="47"/>
      <c r="E1035" s="45"/>
      <c r="F1035" s="51"/>
    </row>
    <row r="1036" spans="2:6" x14ac:dyDescent="0.35">
      <c r="B1036" s="44"/>
      <c r="C1036" s="44"/>
      <c r="D1036" s="47"/>
      <c r="E1036" s="45"/>
      <c r="F1036" s="51"/>
    </row>
    <row r="1037" spans="2:6" x14ac:dyDescent="0.35">
      <c r="B1037" s="44"/>
      <c r="C1037" s="44"/>
      <c r="D1037" s="47"/>
      <c r="E1037" s="45"/>
      <c r="F1037" s="51"/>
    </row>
    <row r="1038" spans="2:6" x14ac:dyDescent="0.35">
      <c r="B1038" s="44"/>
      <c r="C1038" s="44"/>
      <c r="D1038" s="47"/>
      <c r="E1038" s="45"/>
      <c r="F1038" s="51"/>
    </row>
    <row r="1039" spans="2:6" x14ac:dyDescent="0.35">
      <c r="B1039" s="44"/>
      <c r="C1039" s="44"/>
      <c r="D1039" s="47"/>
      <c r="E1039" s="45"/>
      <c r="F1039" s="51"/>
    </row>
    <row r="1040" spans="2:6" x14ac:dyDescent="0.35">
      <c r="B1040" s="44"/>
      <c r="C1040" s="44"/>
      <c r="D1040" s="47"/>
      <c r="E1040" s="45"/>
      <c r="F1040" s="51"/>
    </row>
    <row r="1041" spans="2:6" x14ac:dyDescent="0.35">
      <c r="B1041" s="44"/>
      <c r="C1041" s="44"/>
      <c r="D1041" s="47"/>
      <c r="E1041" s="45"/>
      <c r="F1041" s="51"/>
    </row>
    <row r="1042" spans="2:6" x14ac:dyDescent="0.35">
      <c r="B1042" s="44"/>
      <c r="C1042" s="44"/>
      <c r="D1042" s="47"/>
      <c r="E1042" s="45"/>
      <c r="F1042" s="51"/>
    </row>
    <row r="1043" spans="2:6" x14ac:dyDescent="0.35">
      <c r="B1043" s="44"/>
      <c r="C1043" s="44"/>
      <c r="D1043" s="47"/>
      <c r="E1043" s="45"/>
      <c r="F1043" s="51"/>
    </row>
    <row r="1044" spans="2:6" x14ac:dyDescent="0.35">
      <c r="B1044" s="44"/>
      <c r="C1044" s="44"/>
      <c r="D1044" s="47"/>
      <c r="E1044" s="45"/>
      <c r="F1044" s="51"/>
    </row>
    <row r="1045" spans="2:6" x14ac:dyDescent="0.35">
      <c r="B1045" s="44"/>
      <c r="C1045" s="44"/>
      <c r="D1045" s="47"/>
      <c r="E1045" s="45"/>
      <c r="F1045" s="51"/>
    </row>
    <row r="1046" spans="2:6" x14ac:dyDescent="0.35">
      <c r="B1046" s="44"/>
      <c r="C1046" s="44"/>
      <c r="D1046" s="47"/>
      <c r="E1046" s="45"/>
      <c r="F1046" s="51"/>
    </row>
    <row r="1047" spans="2:6" x14ac:dyDescent="0.35">
      <c r="B1047" s="44"/>
      <c r="C1047" s="44"/>
      <c r="D1047" s="47"/>
      <c r="E1047" s="45"/>
      <c r="F1047" s="51"/>
    </row>
    <row r="1048" spans="2:6" x14ac:dyDescent="0.35">
      <c r="B1048" s="44"/>
      <c r="C1048" s="44"/>
      <c r="D1048" s="47"/>
      <c r="E1048" s="45"/>
      <c r="F1048" s="51"/>
    </row>
    <row r="1049" spans="2:6" x14ac:dyDescent="0.35">
      <c r="B1049" s="44"/>
      <c r="C1049" s="44"/>
      <c r="D1049" s="47"/>
      <c r="E1049" s="45"/>
      <c r="F1049" s="51"/>
    </row>
    <row r="1050" spans="2:6" x14ac:dyDescent="0.35">
      <c r="B1050" s="44"/>
      <c r="C1050" s="44"/>
      <c r="D1050" s="47"/>
      <c r="E1050" s="45"/>
      <c r="F1050" s="51"/>
    </row>
    <row r="1051" spans="2:6" x14ac:dyDescent="0.35">
      <c r="B1051" s="44"/>
      <c r="C1051" s="44"/>
      <c r="D1051" s="47"/>
      <c r="E1051" s="45"/>
      <c r="F1051" s="51"/>
    </row>
    <row r="1052" spans="2:6" x14ac:dyDescent="0.35">
      <c r="B1052" s="44"/>
      <c r="C1052" s="44"/>
      <c r="D1052" s="47"/>
      <c r="E1052" s="45"/>
      <c r="F1052" s="51"/>
    </row>
    <row r="1053" spans="2:6" x14ac:dyDescent="0.35">
      <c r="B1053" s="44"/>
      <c r="C1053" s="44"/>
      <c r="D1053" s="47"/>
      <c r="E1053" s="45"/>
      <c r="F1053" s="51"/>
    </row>
    <row r="1054" spans="2:6" x14ac:dyDescent="0.35">
      <c r="B1054" s="44"/>
      <c r="C1054" s="44"/>
      <c r="D1054" s="47"/>
      <c r="E1054" s="45"/>
      <c r="F1054" s="51"/>
    </row>
    <row r="1055" spans="2:6" x14ac:dyDescent="0.35">
      <c r="B1055" s="44"/>
      <c r="C1055" s="44"/>
      <c r="D1055" s="47"/>
      <c r="E1055" s="45"/>
      <c r="F1055" s="51"/>
    </row>
    <row r="1056" spans="2:6" x14ac:dyDescent="0.35">
      <c r="B1056" s="44"/>
      <c r="C1056" s="44"/>
      <c r="D1056" s="47"/>
      <c r="E1056" s="45"/>
      <c r="F1056" s="51"/>
    </row>
    <row r="1057" spans="2:6" x14ac:dyDescent="0.35">
      <c r="B1057" s="44"/>
      <c r="C1057" s="44"/>
      <c r="D1057" s="47"/>
      <c r="E1057" s="45"/>
      <c r="F1057" s="51"/>
    </row>
    <row r="1058" spans="2:6" x14ac:dyDescent="0.35">
      <c r="B1058" s="44"/>
      <c r="C1058" s="44"/>
      <c r="D1058" s="47"/>
      <c r="E1058" s="45"/>
      <c r="F1058" s="51"/>
    </row>
    <row r="1059" spans="2:6" x14ac:dyDescent="0.35">
      <c r="B1059" s="44"/>
      <c r="C1059" s="44"/>
      <c r="D1059" s="47"/>
      <c r="E1059" s="45"/>
      <c r="F1059" s="51"/>
    </row>
    <row r="1060" spans="2:6" x14ac:dyDescent="0.35">
      <c r="B1060" s="44"/>
      <c r="C1060" s="44"/>
      <c r="D1060" s="47"/>
      <c r="E1060" s="45"/>
      <c r="F1060" s="51"/>
    </row>
    <row r="1061" spans="2:6" x14ac:dyDescent="0.35">
      <c r="B1061" s="44"/>
      <c r="C1061" s="44"/>
      <c r="D1061" s="47"/>
      <c r="E1061" s="45"/>
      <c r="F1061" s="51"/>
    </row>
    <row r="1062" spans="2:6" x14ac:dyDescent="0.35">
      <c r="B1062" s="44"/>
      <c r="C1062" s="44"/>
      <c r="D1062" s="47"/>
      <c r="E1062" s="45"/>
      <c r="F1062" s="51"/>
    </row>
    <row r="1063" spans="2:6" x14ac:dyDescent="0.35">
      <c r="B1063" s="44"/>
      <c r="C1063" s="44"/>
      <c r="D1063" s="47"/>
      <c r="E1063" s="45"/>
      <c r="F1063" s="51"/>
    </row>
    <row r="1064" spans="2:6" x14ac:dyDescent="0.35">
      <c r="B1064" s="44"/>
      <c r="C1064" s="44"/>
      <c r="D1064" s="47"/>
      <c r="E1064" s="45"/>
      <c r="F1064" s="51"/>
    </row>
    <row r="1065" spans="2:6" x14ac:dyDescent="0.35">
      <c r="B1065" s="44"/>
      <c r="C1065" s="44"/>
      <c r="D1065" s="47"/>
      <c r="E1065" s="45"/>
      <c r="F1065" s="51"/>
    </row>
    <row r="1066" spans="2:6" x14ac:dyDescent="0.35">
      <c r="B1066" s="44"/>
      <c r="C1066" s="44"/>
      <c r="D1066" s="47"/>
      <c r="E1066" s="45"/>
      <c r="F1066" s="51"/>
    </row>
    <row r="1067" spans="2:6" x14ac:dyDescent="0.35">
      <c r="B1067" s="44"/>
      <c r="C1067" s="44"/>
      <c r="D1067" s="47"/>
      <c r="E1067" s="45"/>
      <c r="F1067" s="51"/>
    </row>
    <row r="1068" spans="2:6" x14ac:dyDescent="0.35">
      <c r="B1068" s="44"/>
      <c r="C1068" s="44"/>
      <c r="D1068" s="47"/>
      <c r="E1068" s="45"/>
      <c r="F1068" s="51"/>
    </row>
    <row r="1069" spans="2:6" x14ac:dyDescent="0.35">
      <c r="B1069" s="44"/>
      <c r="C1069" s="44"/>
      <c r="D1069" s="47"/>
      <c r="E1069" s="45"/>
      <c r="F1069" s="51"/>
    </row>
    <row r="1070" spans="2:6" x14ac:dyDescent="0.35">
      <c r="B1070" s="44"/>
      <c r="C1070" s="44"/>
      <c r="D1070" s="47"/>
      <c r="E1070" s="45"/>
      <c r="F1070" s="51"/>
    </row>
    <row r="1071" spans="2:6" x14ac:dyDescent="0.35">
      <c r="B1071" s="44"/>
      <c r="C1071" s="44"/>
      <c r="D1071" s="47"/>
      <c r="E1071" s="45"/>
      <c r="F1071" s="51"/>
    </row>
    <row r="1072" spans="2:6" x14ac:dyDescent="0.35">
      <c r="B1072" s="44"/>
      <c r="C1072" s="44"/>
      <c r="D1072" s="47"/>
      <c r="E1072" s="45"/>
      <c r="F1072" s="51"/>
    </row>
    <row r="1073" spans="2:6" x14ac:dyDescent="0.35">
      <c r="B1073" s="44"/>
      <c r="C1073" s="44"/>
      <c r="D1073" s="47"/>
      <c r="E1073" s="45"/>
      <c r="F1073" s="51"/>
    </row>
    <row r="1074" spans="2:6" x14ac:dyDescent="0.35">
      <c r="B1074" s="44"/>
      <c r="C1074" s="44"/>
      <c r="D1074" s="47"/>
      <c r="E1074" s="45"/>
      <c r="F1074" s="51"/>
    </row>
    <row r="1075" spans="2:6" x14ac:dyDescent="0.35">
      <c r="B1075" s="44"/>
      <c r="C1075" s="44"/>
      <c r="D1075" s="47"/>
      <c r="E1075" s="45"/>
      <c r="F1075" s="51"/>
    </row>
    <row r="1076" spans="2:6" x14ac:dyDescent="0.35">
      <c r="B1076" s="44"/>
      <c r="C1076" s="44"/>
      <c r="D1076" s="47"/>
      <c r="E1076" s="45"/>
      <c r="F1076" s="51"/>
    </row>
    <row r="1077" spans="2:6" x14ac:dyDescent="0.35">
      <c r="B1077" s="44"/>
      <c r="C1077" s="44"/>
      <c r="D1077" s="47"/>
      <c r="E1077" s="45"/>
      <c r="F1077" s="51"/>
    </row>
    <row r="1078" spans="2:6" x14ac:dyDescent="0.35">
      <c r="B1078" s="44"/>
      <c r="C1078" s="44"/>
      <c r="D1078" s="47"/>
      <c r="E1078" s="45"/>
      <c r="F1078" s="51"/>
    </row>
    <row r="1079" spans="2:6" x14ac:dyDescent="0.35">
      <c r="B1079" s="44"/>
      <c r="C1079" s="44"/>
      <c r="D1079" s="47"/>
      <c r="E1079" s="45"/>
      <c r="F1079" s="51"/>
    </row>
    <row r="1080" spans="2:6" x14ac:dyDescent="0.35">
      <c r="B1080" s="44"/>
      <c r="C1080" s="44"/>
      <c r="D1080" s="47"/>
      <c r="E1080" s="45"/>
      <c r="F1080" s="51"/>
    </row>
    <row r="1081" spans="2:6" x14ac:dyDescent="0.35">
      <c r="B1081" s="44"/>
      <c r="C1081" s="44"/>
      <c r="D1081" s="47"/>
      <c r="E1081" s="45"/>
      <c r="F1081" s="51"/>
    </row>
    <row r="1082" spans="2:6" x14ac:dyDescent="0.35">
      <c r="B1082" s="44"/>
      <c r="C1082" s="44"/>
      <c r="D1082" s="47"/>
      <c r="E1082" s="45"/>
      <c r="F1082" s="51"/>
    </row>
    <row r="1083" spans="2:6" x14ac:dyDescent="0.35">
      <c r="B1083" s="44"/>
      <c r="C1083" s="44"/>
      <c r="D1083" s="47"/>
      <c r="E1083" s="45"/>
      <c r="F1083" s="51"/>
    </row>
    <row r="1084" spans="2:6" x14ac:dyDescent="0.35">
      <c r="B1084" s="44"/>
      <c r="C1084" s="44"/>
      <c r="D1084" s="47"/>
      <c r="E1084" s="45"/>
      <c r="F1084" s="51"/>
    </row>
    <row r="1085" spans="2:6" x14ac:dyDescent="0.35">
      <c r="B1085" s="44"/>
      <c r="C1085" s="44"/>
      <c r="D1085" s="47"/>
      <c r="E1085" s="45"/>
      <c r="F1085" s="51"/>
    </row>
    <row r="1086" spans="2:6" x14ac:dyDescent="0.35">
      <c r="B1086" s="44"/>
      <c r="C1086" s="44"/>
      <c r="D1086" s="47"/>
      <c r="E1086" s="45"/>
      <c r="F1086" s="51"/>
    </row>
    <row r="1087" spans="2:6" x14ac:dyDescent="0.35">
      <c r="B1087" s="44"/>
      <c r="C1087" s="44"/>
      <c r="D1087" s="47"/>
      <c r="E1087" s="45"/>
      <c r="F1087" s="51"/>
    </row>
    <row r="1088" spans="2:6" x14ac:dyDescent="0.35">
      <c r="B1088" s="44"/>
      <c r="C1088" s="44"/>
      <c r="D1088" s="47"/>
      <c r="E1088" s="45"/>
      <c r="F1088" s="51"/>
    </row>
    <row r="1089" spans="2:6" x14ac:dyDescent="0.35">
      <c r="B1089" s="44"/>
      <c r="C1089" s="44"/>
      <c r="D1089" s="47"/>
      <c r="E1089" s="45"/>
      <c r="F1089" s="51"/>
    </row>
    <row r="1090" spans="2:6" x14ac:dyDescent="0.35">
      <c r="B1090" s="44"/>
      <c r="C1090" s="44"/>
      <c r="D1090" s="47"/>
      <c r="E1090" s="45"/>
      <c r="F1090" s="51"/>
    </row>
    <row r="1091" spans="2:6" x14ac:dyDescent="0.35">
      <c r="B1091" s="44"/>
      <c r="C1091" s="44"/>
      <c r="D1091" s="47"/>
      <c r="E1091" s="45"/>
      <c r="F1091" s="51"/>
    </row>
    <row r="1092" spans="2:6" x14ac:dyDescent="0.35">
      <c r="B1092" s="44"/>
      <c r="C1092" s="44"/>
      <c r="D1092" s="47"/>
      <c r="E1092" s="45"/>
      <c r="F1092" s="51"/>
    </row>
    <row r="1093" spans="2:6" x14ac:dyDescent="0.35">
      <c r="B1093" s="44"/>
      <c r="C1093" s="44"/>
      <c r="D1093" s="47"/>
      <c r="E1093" s="45"/>
      <c r="F1093" s="51"/>
    </row>
    <row r="1094" spans="2:6" x14ac:dyDescent="0.35">
      <c r="B1094" s="44"/>
      <c r="C1094" s="44"/>
      <c r="D1094" s="47"/>
      <c r="E1094" s="45"/>
      <c r="F1094" s="51"/>
    </row>
    <row r="1095" spans="2:6" x14ac:dyDescent="0.35">
      <c r="B1095" s="44"/>
      <c r="C1095" s="44"/>
      <c r="D1095" s="47"/>
      <c r="E1095" s="45"/>
      <c r="F1095" s="51"/>
    </row>
    <row r="1096" spans="2:6" x14ac:dyDescent="0.35">
      <c r="B1096" s="44"/>
      <c r="C1096" s="44"/>
      <c r="D1096" s="47"/>
      <c r="E1096" s="45"/>
      <c r="F1096" s="51"/>
    </row>
    <row r="1097" spans="2:6" x14ac:dyDescent="0.35">
      <c r="B1097" s="44"/>
      <c r="C1097" s="44"/>
      <c r="D1097" s="47"/>
      <c r="E1097" s="45"/>
      <c r="F1097" s="51"/>
    </row>
    <row r="1098" spans="2:6" x14ac:dyDescent="0.35">
      <c r="B1098" s="44"/>
      <c r="C1098" s="44"/>
      <c r="D1098" s="47"/>
      <c r="E1098" s="45"/>
      <c r="F1098" s="51"/>
    </row>
    <row r="1099" spans="2:6" x14ac:dyDescent="0.35">
      <c r="B1099" s="44"/>
      <c r="C1099" s="44"/>
      <c r="D1099" s="47"/>
      <c r="E1099" s="45"/>
      <c r="F1099" s="51"/>
    </row>
    <row r="1100" spans="2:6" x14ac:dyDescent="0.35">
      <c r="B1100" s="44"/>
      <c r="C1100" s="44"/>
      <c r="D1100" s="47"/>
      <c r="E1100" s="45"/>
      <c r="F1100" s="51"/>
    </row>
    <row r="1101" spans="2:6" x14ac:dyDescent="0.35">
      <c r="B1101" s="44"/>
      <c r="C1101" s="44"/>
      <c r="D1101" s="47"/>
      <c r="E1101" s="45"/>
      <c r="F1101" s="51"/>
    </row>
    <row r="1102" spans="2:6" x14ac:dyDescent="0.35">
      <c r="B1102" s="44"/>
      <c r="C1102" s="44"/>
      <c r="D1102" s="47"/>
      <c r="E1102" s="45"/>
      <c r="F1102" s="51"/>
    </row>
    <row r="1103" spans="2:6" x14ac:dyDescent="0.35">
      <c r="B1103" s="44"/>
      <c r="C1103" s="44"/>
      <c r="D1103" s="47"/>
      <c r="E1103" s="45"/>
      <c r="F1103" s="51"/>
    </row>
    <row r="1104" spans="2:6" x14ac:dyDescent="0.35">
      <c r="B1104" s="44"/>
      <c r="C1104" s="44"/>
      <c r="D1104" s="47"/>
      <c r="E1104" s="45"/>
      <c r="F1104" s="51"/>
    </row>
    <row r="1105" spans="2:6" x14ac:dyDescent="0.35">
      <c r="B1105" s="44"/>
      <c r="C1105" s="44"/>
      <c r="D1105" s="47"/>
      <c r="E1105" s="45"/>
      <c r="F1105" s="51"/>
    </row>
    <row r="1106" spans="2:6" x14ac:dyDescent="0.35">
      <c r="B1106" s="44"/>
      <c r="C1106" s="44"/>
      <c r="D1106" s="47"/>
      <c r="E1106" s="45"/>
      <c r="F1106" s="51"/>
    </row>
    <row r="1107" spans="2:6" x14ac:dyDescent="0.35">
      <c r="B1107" s="44"/>
      <c r="C1107" s="44"/>
      <c r="D1107" s="47"/>
      <c r="E1107" s="45"/>
      <c r="F1107" s="51"/>
    </row>
    <row r="1108" spans="2:6" x14ac:dyDescent="0.35">
      <c r="B1108" s="44"/>
      <c r="C1108" s="44"/>
      <c r="D1108" s="47"/>
      <c r="E1108" s="45"/>
      <c r="F1108" s="51"/>
    </row>
    <row r="1109" spans="2:6" x14ac:dyDescent="0.35">
      <c r="B1109" s="44"/>
      <c r="C1109" s="44"/>
      <c r="D1109" s="47"/>
      <c r="E1109" s="45"/>
      <c r="F1109" s="51"/>
    </row>
    <row r="1110" spans="2:6" x14ac:dyDescent="0.35">
      <c r="B1110" s="44"/>
      <c r="C1110" s="44"/>
      <c r="D1110" s="47"/>
      <c r="E1110" s="45"/>
      <c r="F1110" s="51"/>
    </row>
    <row r="1111" spans="2:6" x14ac:dyDescent="0.35">
      <c r="B1111" s="44"/>
      <c r="C1111" s="44"/>
      <c r="D1111" s="47"/>
      <c r="E1111" s="45"/>
      <c r="F1111" s="51"/>
    </row>
    <row r="1112" spans="2:6" x14ac:dyDescent="0.35">
      <c r="B1112" s="44"/>
      <c r="C1112" s="44"/>
      <c r="D1112" s="47"/>
      <c r="E1112" s="45"/>
      <c r="F1112" s="51"/>
    </row>
    <row r="1113" spans="2:6" x14ac:dyDescent="0.35">
      <c r="B1113" s="44"/>
      <c r="C1113" s="44"/>
      <c r="D1113" s="47"/>
      <c r="E1113" s="45"/>
      <c r="F1113" s="51"/>
    </row>
    <row r="1114" spans="2:6" x14ac:dyDescent="0.35">
      <c r="B1114" s="44"/>
      <c r="C1114" s="44"/>
      <c r="D1114" s="47"/>
      <c r="E1114" s="45"/>
      <c r="F1114" s="51"/>
    </row>
    <row r="1115" spans="2:6" x14ac:dyDescent="0.35">
      <c r="B1115" s="44"/>
      <c r="C1115" s="44"/>
      <c r="D1115" s="71"/>
      <c r="E1115" s="45"/>
      <c r="F1115" s="51"/>
    </row>
    <row r="1116" spans="2:6" x14ac:dyDescent="0.35">
      <c r="B1116" s="44"/>
      <c r="C1116" s="44"/>
      <c r="D1116" s="47"/>
      <c r="E1116" s="45"/>
      <c r="F1116" s="51"/>
    </row>
    <row r="1117" spans="2:6" x14ac:dyDescent="0.35">
      <c r="B1117" s="44"/>
      <c r="C1117" s="44"/>
      <c r="D1117" s="47"/>
      <c r="E1117" s="45"/>
      <c r="F1117" s="51"/>
    </row>
    <row r="1118" spans="2:6" x14ac:dyDescent="0.35">
      <c r="B1118" s="44"/>
      <c r="C1118" s="44"/>
      <c r="D1118" s="47"/>
      <c r="E1118" s="45"/>
      <c r="F1118" s="51"/>
    </row>
    <row r="1119" spans="2:6" x14ac:dyDescent="0.35">
      <c r="B1119" s="44"/>
      <c r="C1119" s="44"/>
      <c r="D1119" s="47"/>
      <c r="E1119" s="45"/>
      <c r="F1119" s="51"/>
    </row>
    <row r="1120" spans="2:6" x14ac:dyDescent="0.35">
      <c r="B1120" s="44"/>
      <c r="C1120" s="44"/>
      <c r="D1120" s="47"/>
      <c r="E1120" s="45"/>
      <c r="F1120" s="51"/>
    </row>
    <row r="1121" spans="2:6" x14ac:dyDescent="0.35">
      <c r="B1121" s="44"/>
      <c r="C1121" s="44"/>
      <c r="D1121" s="47"/>
      <c r="E1121" s="45"/>
      <c r="F1121" s="51"/>
    </row>
    <row r="1122" spans="2:6" x14ac:dyDescent="0.35">
      <c r="B1122" s="44"/>
      <c r="C1122" s="44"/>
      <c r="D1122" s="47"/>
      <c r="E1122" s="45"/>
      <c r="F1122" s="51"/>
    </row>
    <row r="1123" spans="2:6" x14ac:dyDescent="0.35">
      <c r="B1123" s="44"/>
      <c r="C1123" s="44"/>
      <c r="D1123" s="47"/>
      <c r="E1123" s="45"/>
      <c r="F1123" s="51"/>
    </row>
    <row r="1124" spans="2:6" x14ac:dyDescent="0.35">
      <c r="B1124" s="44"/>
      <c r="C1124" s="44"/>
      <c r="D1124" s="47"/>
      <c r="E1124" s="45"/>
      <c r="F1124" s="51"/>
    </row>
    <row r="1125" spans="2:6" x14ac:dyDescent="0.35">
      <c r="B1125" s="44"/>
      <c r="C1125" s="44"/>
      <c r="D1125" s="47"/>
      <c r="E1125" s="45"/>
      <c r="F1125" s="51"/>
    </row>
    <row r="1126" spans="2:6" x14ac:dyDescent="0.35">
      <c r="B1126" s="44"/>
      <c r="C1126" s="44"/>
      <c r="D1126" s="47"/>
      <c r="E1126" s="45"/>
      <c r="F1126" s="51"/>
    </row>
    <row r="1127" spans="2:6" x14ac:dyDescent="0.35">
      <c r="B1127" s="44"/>
      <c r="C1127" s="44"/>
      <c r="D1127" s="47"/>
      <c r="E1127" s="45"/>
      <c r="F1127" s="51"/>
    </row>
    <row r="1128" spans="2:6" x14ac:dyDescent="0.35">
      <c r="B1128" s="44"/>
      <c r="C1128" s="44"/>
      <c r="D1128" s="47"/>
      <c r="E1128" s="45"/>
      <c r="F1128" s="51"/>
    </row>
    <row r="1129" spans="2:6" x14ac:dyDescent="0.35">
      <c r="B1129" s="44"/>
      <c r="C1129" s="44"/>
      <c r="D1129" s="47"/>
      <c r="E1129" s="45"/>
      <c r="F1129" s="51"/>
    </row>
    <row r="1130" spans="2:6" x14ac:dyDescent="0.35">
      <c r="B1130" s="44"/>
      <c r="C1130" s="44"/>
      <c r="D1130" s="47"/>
      <c r="E1130" s="45"/>
      <c r="F1130" s="51"/>
    </row>
    <row r="1131" spans="2:6" x14ac:dyDescent="0.35">
      <c r="B1131" s="44"/>
      <c r="C1131" s="44"/>
      <c r="D1131" s="47"/>
      <c r="E1131" s="45"/>
      <c r="F1131" s="51"/>
    </row>
    <row r="1132" spans="2:6" x14ac:dyDescent="0.35">
      <c r="B1132" s="44"/>
      <c r="C1132" s="44"/>
      <c r="D1132" s="47"/>
      <c r="E1132" s="45"/>
      <c r="F1132" s="51"/>
    </row>
    <row r="1133" spans="2:6" x14ac:dyDescent="0.35">
      <c r="B1133" s="44"/>
      <c r="C1133" s="44"/>
      <c r="D1133" s="47"/>
      <c r="E1133" s="45"/>
      <c r="F1133" s="51"/>
    </row>
    <row r="1134" spans="2:6" x14ac:dyDescent="0.35">
      <c r="B1134" s="44"/>
      <c r="C1134" s="44"/>
      <c r="D1134" s="47"/>
      <c r="E1134" s="45"/>
      <c r="F1134" s="51"/>
    </row>
    <row r="1135" spans="2:6" x14ac:dyDescent="0.35">
      <c r="B1135" s="44"/>
      <c r="C1135" s="44"/>
      <c r="D1135" s="47"/>
      <c r="E1135" s="45"/>
      <c r="F1135" s="51"/>
    </row>
    <row r="1136" spans="2:6" x14ac:dyDescent="0.35">
      <c r="B1136" s="44"/>
      <c r="C1136" s="44"/>
      <c r="D1136" s="47"/>
      <c r="E1136" s="45"/>
      <c r="F1136" s="51"/>
    </row>
    <row r="1137" spans="2:6" x14ac:dyDescent="0.35">
      <c r="B1137" s="44"/>
      <c r="C1137" s="44"/>
      <c r="D1137" s="47"/>
      <c r="E1137" s="45"/>
      <c r="F1137" s="51"/>
    </row>
    <row r="1138" spans="2:6" x14ac:dyDescent="0.35">
      <c r="B1138" s="44"/>
      <c r="C1138" s="44"/>
      <c r="D1138" s="47"/>
      <c r="E1138" s="45"/>
      <c r="F1138" s="51"/>
    </row>
    <row r="1139" spans="2:6" x14ac:dyDescent="0.35">
      <c r="B1139" s="44"/>
      <c r="C1139" s="44"/>
      <c r="D1139" s="47"/>
      <c r="E1139" s="45"/>
      <c r="F1139" s="51"/>
    </row>
    <row r="1140" spans="2:6" x14ac:dyDescent="0.35">
      <c r="B1140" s="44"/>
      <c r="C1140" s="44"/>
      <c r="D1140" s="47"/>
      <c r="E1140" s="45"/>
      <c r="F1140" s="51"/>
    </row>
    <row r="1141" spans="2:6" x14ac:dyDescent="0.35">
      <c r="B1141" s="44"/>
      <c r="C1141" s="44"/>
      <c r="D1141" s="47"/>
      <c r="E1141" s="45"/>
      <c r="F1141" s="51"/>
    </row>
    <row r="1142" spans="2:6" x14ac:dyDescent="0.35">
      <c r="B1142" s="44"/>
      <c r="C1142" s="44"/>
      <c r="D1142" s="47"/>
      <c r="E1142" s="45"/>
      <c r="F1142" s="51"/>
    </row>
    <row r="1143" spans="2:6" x14ac:dyDescent="0.35">
      <c r="B1143" s="44"/>
      <c r="C1143" s="44"/>
      <c r="D1143" s="47"/>
      <c r="E1143" s="45"/>
      <c r="F1143" s="51"/>
    </row>
    <row r="1144" spans="2:6" x14ac:dyDescent="0.35">
      <c r="B1144" s="44"/>
      <c r="C1144" s="44"/>
      <c r="D1144" s="47"/>
      <c r="E1144" s="45"/>
      <c r="F1144" s="51"/>
    </row>
    <row r="1145" spans="2:6" x14ac:dyDescent="0.35">
      <c r="B1145" s="44"/>
      <c r="C1145" s="44"/>
      <c r="D1145" s="47"/>
      <c r="E1145" s="45"/>
      <c r="F1145" s="51"/>
    </row>
    <row r="1146" spans="2:6" x14ac:dyDescent="0.35">
      <c r="B1146" s="44"/>
      <c r="C1146" s="44"/>
      <c r="D1146" s="47"/>
      <c r="E1146" s="45"/>
      <c r="F1146" s="51"/>
    </row>
    <row r="1147" spans="2:6" x14ac:dyDescent="0.35">
      <c r="B1147" s="44"/>
      <c r="C1147" s="44"/>
      <c r="D1147" s="47"/>
      <c r="E1147" s="45"/>
      <c r="F1147" s="51"/>
    </row>
    <row r="1148" spans="2:6" x14ac:dyDescent="0.35">
      <c r="B1148" s="44"/>
      <c r="C1148" s="44"/>
      <c r="D1148" s="47"/>
      <c r="E1148" s="45"/>
      <c r="F1148" s="51"/>
    </row>
    <row r="1149" spans="2:6" x14ac:dyDescent="0.35">
      <c r="B1149" s="44"/>
      <c r="C1149" s="44"/>
      <c r="D1149" s="47"/>
      <c r="E1149" s="45"/>
      <c r="F1149" s="51"/>
    </row>
    <row r="1150" spans="2:6" x14ac:dyDescent="0.35">
      <c r="B1150" s="44"/>
      <c r="C1150" s="44"/>
      <c r="D1150" s="47"/>
      <c r="E1150" s="45"/>
      <c r="F1150" s="51"/>
    </row>
    <row r="1151" spans="2:6" x14ac:dyDescent="0.35">
      <c r="B1151" s="44"/>
      <c r="C1151" s="44"/>
      <c r="D1151" s="47"/>
      <c r="E1151" s="45"/>
      <c r="F1151" s="51"/>
    </row>
    <row r="1152" spans="2:6" x14ac:dyDescent="0.35">
      <c r="B1152" s="44"/>
      <c r="C1152" s="44"/>
      <c r="D1152" s="47"/>
      <c r="E1152" s="45"/>
      <c r="F1152" s="51"/>
    </row>
    <row r="1153" spans="2:6" x14ac:dyDescent="0.35">
      <c r="B1153" s="44"/>
      <c r="C1153" s="44"/>
      <c r="D1153" s="47"/>
      <c r="E1153" s="45"/>
      <c r="F1153" s="51"/>
    </row>
    <row r="1154" spans="2:6" x14ac:dyDescent="0.35">
      <c r="B1154" s="44"/>
      <c r="C1154" s="44"/>
      <c r="D1154" s="47"/>
      <c r="E1154" s="45"/>
      <c r="F1154" s="51"/>
    </row>
    <row r="1155" spans="2:6" x14ac:dyDescent="0.35">
      <c r="B1155" s="44"/>
      <c r="C1155" s="44"/>
      <c r="D1155" s="47"/>
      <c r="E1155" s="45"/>
      <c r="F1155" s="51"/>
    </row>
    <row r="1156" spans="2:6" x14ac:dyDescent="0.35">
      <c r="B1156" s="44"/>
      <c r="C1156" s="44"/>
      <c r="D1156" s="47"/>
      <c r="E1156" s="45"/>
      <c r="F1156" s="51"/>
    </row>
    <row r="1157" spans="2:6" x14ac:dyDescent="0.35">
      <c r="B1157" s="44"/>
      <c r="C1157" s="44"/>
      <c r="D1157" s="47"/>
      <c r="E1157" s="45"/>
      <c r="F1157" s="51"/>
    </row>
    <row r="1158" spans="2:6" x14ac:dyDescent="0.35">
      <c r="B1158" s="44"/>
      <c r="C1158" s="44"/>
      <c r="D1158" s="47"/>
      <c r="E1158" s="45"/>
      <c r="F1158" s="51"/>
    </row>
    <row r="1159" spans="2:6" x14ac:dyDescent="0.35">
      <c r="B1159" s="44"/>
      <c r="C1159" s="44"/>
      <c r="D1159" s="47"/>
      <c r="E1159" s="45"/>
      <c r="F1159" s="51"/>
    </row>
    <row r="1160" spans="2:6" x14ac:dyDescent="0.35">
      <c r="B1160" s="44"/>
      <c r="C1160" s="44"/>
      <c r="D1160" s="47"/>
      <c r="E1160" s="45"/>
      <c r="F1160" s="51"/>
    </row>
    <row r="1161" spans="2:6" x14ac:dyDescent="0.35">
      <c r="B1161" s="44"/>
      <c r="C1161" s="44"/>
      <c r="D1161" s="47"/>
      <c r="E1161" s="45"/>
      <c r="F1161" s="51"/>
    </row>
    <row r="1162" spans="2:6" x14ac:dyDescent="0.35">
      <c r="B1162" s="44"/>
      <c r="C1162" s="44"/>
      <c r="D1162" s="47"/>
      <c r="E1162" s="45"/>
      <c r="F1162" s="51"/>
    </row>
    <row r="1163" spans="2:6" x14ac:dyDescent="0.35">
      <c r="B1163" s="44"/>
      <c r="C1163" s="44"/>
      <c r="D1163" s="47"/>
      <c r="E1163" s="45"/>
      <c r="F1163" s="51"/>
    </row>
    <row r="1164" spans="2:6" x14ac:dyDescent="0.35">
      <c r="B1164" s="44"/>
      <c r="C1164" s="44"/>
      <c r="D1164" s="47"/>
      <c r="E1164" s="45"/>
      <c r="F1164" s="51"/>
    </row>
    <row r="1165" spans="2:6" x14ac:dyDescent="0.35">
      <c r="B1165" s="44"/>
      <c r="C1165" s="44"/>
      <c r="D1165" s="47"/>
      <c r="E1165" s="45"/>
      <c r="F1165" s="51"/>
    </row>
    <row r="1166" spans="2:6" x14ac:dyDescent="0.35">
      <c r="B1166" s="44"/>
      <c r="C1166" s="44"/>
      <c r="D1166" s="47"/>
      <c r="E1166" s="45"/>
      <c r="F1166" s="51"/>
    </row>
    <row r="1167" spans="2:6" x14ac:dyDescent="0.35">
      <c r="B1167" s="44"/>
      <c r="C1167" s="44"/>
      <c r="D1167" s="47"/>
      <c r="E1167" s="45"/>
      <c r="F1167" s="51"/>
    </row>
    <row r="1168" spans="2:6" x14ac:dyDescent="0.35">
      <c r="B1168" s="44"/>
      <c r="C1168" s="44"/>
      <c r="D1168" s="47"/>
      <c r="E1168" s="45"/>
      <c r="F1168" s="51"/>
    </row>
    <row r="1169" spans="2:6" x14ac:dyDescent="0.35">
      <c r="B1169" s="44"/>
      <c r="C1169" s="44"/>
      <c r="D1169" s="47"/>
      <c r="E1169" s="45"/>
      <c r="F1169" s="51"/>
    </row>
    <row r="1170" spans="2:6" x14ac:dyDescent="0.35">
      <c r="B1170" s="44"/>
      <c r="C1170" s="44"/>
      <c r="D1170" s="47"/>
      <c r="E1170" s="45"/>
      <c r="F1170" s="51"/>
    </row>
    <row r="1171" spans="2:6" x14ac:dyDescent="0.35">
      <c r="B1171" s="44"/>
      <c r="C1171" s="44"/>
      <c r="D1171" s="47"/>
      <c r="E1171" s="45"/>
      <c r="F1171" s="51"/>
    </row>
    <row r="1172" spans="2:6" x14ac:dyDescent="0.35">
      <c r="B1172" s="44"/>
      <c r="C1172" s="44"/>
      <c r="D1172" s="47"/>
      <c r="E1172" s="45"/>
      <c r="F1172" s="51"/>
    </row>
    <row r="1173" spans="2:6" x14ac:dyDescent="0.35">
      <c r="B1173" s="44"/>
      <c r="C1173" s="44"/>
      <c r="D1173" s="47"/>
      <c r="E1173" s="45"/>
      <c r="F1173" s="51"/>
    </row>
    <row r="1174" spans="2:6" x14ac:dyDescent="0.35">
      <c r="B1174" s="44"/>
      <c r="C1174" s="44"/>
      <c r="D1174" s="47"/>
      <c r="E1174" s="45"/>
      <c r="F1174" s="51"/>
    </row>
    <row r="1175" spans="2:6" x14ac:dyDescent="0.35">
      <c r="B1175" s="44"/>
      <c r="C1175" s="44"/>
      <c r="D1175" s="47"/>
      <c r="E1175" s="45"/>
      <c r="F1175" s="51"/>
    </row>
    <row r="1176" spans="2:6" x14ac:dyDescent="0.35">
      <c r="B1176" s="44"/>
      <c r="C1176" s="44"/>
      <c r="D1176" s="47"/>
      <c r="E1176" s="45"/>
      <c r="F1176" s="51"/>
    </row>
    <row r="1177" spans="2:6" x14ac:dyDescent="0.35">
      <c r="B1177" s="44"/>
      <c r="C1177" s="44"/>
      <c r="D1177" s="47"/>
      <c r="E1177" s="45"/>
      <c r="F1177" s="51"/>
    </row>
    <row r="1178" spans="2:6" x14ac:dyDescent="0.35">
      <c r="B1178" s="44"/>
      <c r="C1178" s="44"/>
      <c r="D1178" s="47"/>
      <c r="E1178" s="45"/>
      <c r="F1178" s="51"/>
    </row>
    <row r="1179" spans="2:6" x14ac:dyDescent="0.35">
      <c r="B1179" s="44"/>
      <c r="C1179" s="44"/>
      <c r="D1179" s="47"/>
      <c r="E1179" s="45"/>
      <c r="F1179" s="51"/>
    </row>
    <row r="1180" spans="2:6" x14ac:dyDescent="0.35">
      <c r="B1180" s="44"/>
      <c r="C1180" s="44"/>
      <c r="D1180" s="47"/>
      <c r="E1180" s="45"/>
      <c r="F1180" s="51"/>
    </row>
    <row r="1181" spans="2:6" x14ac:dyDescent="0.35">
      <c r="B1181" s="44"/>
      <c r="C1181" s="44"/>
      <c r="D1181" s="47"/>
      <c r="E1181" s="45"/>
      <c r="F1181" s="51"/>
    </row>
    <row r="1182" spans="2:6" x14ac:dyDescent="0.35">
      <c r="B1182" s="44"/>
      <c r="C1182" s="44"/>
      <c r="D1182" s="47"/>
      <c r="E1182" s="45"/>
      <c r="F1182" s="51"/>
    </row>
    <row r="1183" spans="2:6" x14ac:dyDescent="0.35">
      <c r="B1183" s="44"/>
      <c r="C1183" s="44"/>
      <c r="D1183" s="47"/>
      <c r="E1183" s="45"/>
      <c r="F1183" s="51"/>
    </row>
    <row r="1184" spans="2:6" x14ac:dyDescent="0.35">
      <c r="B1184" s="44"/>
      <c r="C1184" s="44"/>
      <c r="D1184" s="47"/>
      <c r="E1184" s="45"/>
      <c r="F1184" s="51"/>
    </row>
    <row r="1185" spans="2:6" x14ac:dyDescent="0.35">
      <c r="B1185" s="44"/>
      <c r="C1185" s="44"/>
      <c r="D1185" s="47"/>
      <c r="E1185" s="45"/>
      <c r="F1185" s="51"/>
    </row>
    <row r="1186" spans="2:6" x14ac:dyDescent="0.35">
      <c r="B1186" s="44"/>
      <c r="C1186" s="44"/>
      <c r="D1186" s="47"/>
      <c r="E1186" s="45"/>
      <c r="F1186" s="51"/>
    </row>
    <row r="1187" spans="2:6" x14ac:dyDescent="0.35">
      <c r="B1187" s="44"/>
      <c r="C1187" s="44"/>
      <c r="D1187" s="47"/>
      <c r="E1187" s="45"/>
      <c r="F1187" s="51"/>
    </row>
    <row r="1188" spans="2:6" x14ac:dyDescent="0.35">
      <c r="B1188" s="44"/>
      <c r="C1188" s="44"/>
      <c r="D1188" s="47"/>
      <c r="E1188" s="45"/>
      <c r="F1188" s="51"/>
    </row>
    <row r="1189" spans="2:6" x14ac:dyDescent="0.35">
      <c r="B1189" s="44"/>
      <c r="C1189" s="44"/>
      <c r="D1189" s="47"/>
      <c r="E1189" s="45"/>
      <c r="F1189" s="51"/>
    </row>
    <row r="1190" spans="2:6" x14ac:dyDescent="0.35">
      <c r="B1190" s="44"/>
      <c r="C1190" s="44"/>
      <c r="D1190" s="47"/>
      <c r="E1190" s="45"/>
      <c r="F1190" s="51"/>
    </row>
    <row r="1191" spans="2:6" x14ac:dyDescent="0.35">
      <c r="B1191" s="44"/>
      <c r="C1191" s="44"/>
      <c r="D1191" s="47"/>
      <c r="E1191" s="45"/>
      <c r="F1191" s="51"/>
    </row>
    <row r="1192" spans="2:6" x14ac:dyDescent="0.35">
      <c r="B1192" s="44"/>
      <c r="C1192" s="44"/>
      <c r="D1192" s="47"/>
      <c r="E1192" s="45"/>
      <c r="F1192" s="51"/>
    </row>
    <row r="1193" spans="2:6" x14ac:dyDescent="0.35">
      <c r="B1193" s="44"/>
      <c r="C1193" s="44"/>
      <c r="D1193" s="47"/>
      <c r="E1193" s="45"/>
      <c r="F1193" s="51"/>
    </row>
    <row r="1194" spans="2:6" x14ac:dyDescent="0.35">
      <c r="B1194" s="44"/>
      <c r="C1194" s="44"/>
      <c r="D1194" s="47"/>
      <c r="E1194" s="45"/>
      <c r="F1194" s="51"/>
    </row>
    <row r="1195" spans="2:6" x14ac:dyDescent="0.35">
      <c r="B1195" s="44"/>
      <c r="C1195" s="44"/>
      <c r="D1195" s="47"/>
      <c r="E1195" s="45"/>
      <c r="F1195" s="51"/>
    </row>
    <row r="1196" spans="2:6" x14ac:dyDescent="0.35">
      <c r="B1196" s="44"/>
      <c r="C1196" s="44"/>
      <c r="D1196" s="47"/>
      <c r="E1196" s="45"/>
      <c r="F1196" s="51"/>
    </row>
    <row r="1197" spans="2:6" x14ac:dyDescent="0.35">
      <c r="B1197" s="44"/>
      <c r="C1197" s="44"/>
      <c r="D1197" s="47"/>
      <c r="E1197" s="45"/>
      <c r="F1197" s="51"/>
    </row>
    <row r="1198" spans="2:6" x14ac:dyDescent="0.35">
      <c r="B1198" s="44"/>
      <c r="C1198" s="44"/>
      <c r="D1198" s="47"/>
      <c r="E1198" s="45"/>
      <c r="F1198" s="51"/>
    </row>
    <row r="1199" spans="2:6" x14ac:dyDescent="0.35">
      <c r="B1199" s="44"/>
      <c r="C1199" s="44"/>
      <c r="D1199" s="47"/>
      <c r="E1199" s="45"/>
      <c r="F1199" s="51"/>
    </row>
    <row r="1200" spans="2:6" x14ac:dyDescent="0.35">
      <c r="B1200" s="44"/>
      <c r="C1200" s="44"/>
      <c r="D1200" s="47"/>
      <c r="E1200" s="45"/>
      <c r="F1200" s="51"/>
    </row>
    <row r="1201" spans="2:6" x14ac:dyDescent="0.35">
      <c r="B1201" s="44"/>
      <c r="C1201" s="44"/>
      <c r="D1201" s="47"/>
      <c r="E1201" s="45"/>
      <c r="F1201" s="51"/>
    </row>
    <row r="1202" spans="2:6" x14ac:dyDescent="0.35">
      <c r="B1202" s="44"/>
      <c r="C1202" s="44"/>
      <c r="D1202" s="47"/>
      <c r="E1202" s="45"/>
      <c r="F1202" s="51"/>
    </row>
    <row r="1203" spans="2:6" x14ac:dyDescent="0.35">
      <c r="B1203" s="44"/>
      <c r="C1203" s="44"/>
      <c r="D1203" s="47"/>
      <c r="E1203" s="45"/>
      <c r="F1203" s="51"/>
    </row>
    <row r="1204" spans="2:6" x14ac:dyDescent="0.35">
      <c r="B1204" s="44"/>
      <c r="C1204" s="44"/>
      <c r="D1204" s="47"/>
      <c r="E1204" s="45"/>
      <c r="F1204" s="51"/>
    </row>
    <row r="1205" spans="2:6" x14ac:dyDescent="0.35">
      <c r="B1205" s="44"/>
      <c r="C1205" s="44"/>
      <c r="D1205" s="47"/>
      <c r="E1205" s="45"/>
      <c r="F1205" s="51"/>
    </row>
    <row r="1206" spans="2:6" x14ac:dyDescent="0.35">
      <c r="B1206" s="44"/>
      <c r="C1206" s="44"/>
      <c r="D1206" s="47"/>
      <c r="E1206" s="45"/>
      <c r="F1206" s="51"/>
    </row>
    <row r="1207" spans="2:6" x14ac:dyDescent="0.35">
      <c r="B1207" s="44"/>
      <c r="C1207" s="44"/>
      <c r="D1207" s="47"/>
      <c r="E1207" s="45"/>
      <c r="F1207" s="51"/>
    </row>
    <row r="1208" spans="2:6" x14ac:dyDescent="0.35">
      <c r="B1208" s="44"/>
      <c r="C1208" s="44"/>
      <c r="D1208" s="47"/>
      <c r="E1208" s="45"/>
      <c r="F1208" s="51"/>
    </row>
    <row r="1209" spans="2:6" x14ac:dyDescent="0.35">
      <c r="B1209" s="44"/>
      <c r="C1209" s="44"/>
      <c r="D1209" s="47"/>
      <c r="E1209" s="45"/>
      <c r="F1209" s="51"/>
    </row>
    <row r="1210" spans="2:6" x14ac:dyDescent="0.35">
      <c r="B1210" s="44"/>
      <c r="C1210" s="44"/>
      <c r="D1210" s="47"/>
      <c r="E1210" s="45"/>
      <c r="F1210" s="51"/>
    </row>
    <row r="1211" spans="2:6" x14ac:dyDescent="0.35">
      <c r="B1211" s="44"/>
      <c r="C1211" s="44"/>
      <c r="D1211" s="47"/>
      <c r="E1211" s="45"/>
      <c r="F1211" s="51"/>
    </row>
    <row r="1212" spans="2:6" x14ac:dyDescent="0.35">
      <c r="B1212" s="44"/>
      <c r="C1212" s="44"/>
      <c r="D1212" s="47"/>
      <c r="E1212" s="45"/>
      <c r="F1212" s="51"/>
    </row>
    <row r="1213" spans="2:6" x14ac:dyDescent="0.35">
      <c r="B1213" s="44"/>
      <c r="C1213" s="44"/>
      <c r="D1213" s="47"/>
      <c r="E1213" s="45"/>
      <c r="F1213" s="51"/>
    </row>
    <row r="1214" spans="2:6" x14ac:dyDescent="0.35">
      <c r="B1214" s="44"/>
      <c r="C1214" s="44"/>
      <c r="D1214" s="47"/>
      <c r="E1214" s="45"/>
      <c r="F1214" s="51"/>
    </row>
    <row r="1215" spans="2:6" x14ac:dyDescent="0.35">
      <c r="B1215" s="44"/>
      <c r="C1215" s="44"/>
      <c r="D1215" s="47"/>
      <c r="E1215" s="45"/>
      <c r="F1215" s="51"/>
    </row>
    <row r="1216" spans="2:6" x14ac:dyDescent="0.35">
      <c r="B1216" s="44"/>
      <c r="C1216" s="44"/>
      <c r="D1216" s="47"/>
      <c r="E1216" s="45"/>
      <c r="F1216" s="51"/>
    </row>
    <row r="1217" spans="2:6" x14ac:dyDescent="0.35">
      <c r="B1217" s="44"/>
      <c r="C1217" s="44"/>
      <c r="D1217" s="47"/>
      <c r="E1217" s="45"/>
      <c r="F1217" s="51"/>
    </row>
    <row r="1218" spans="2:6" x14ac:dyDescent="0.35">
      <c r="B1218" s="44"/>
      <c r="C1218" s="44"/>
      <c r="D1218" s="47"/>
      <c r="E1218" s="45"/>
      <c r="F1218" s="51"/>
    </row>
    <row r="1219" spans="2:6" x14ac:dyDescent="0.35">
      <c r="B1219" s="44"/>
      <c r="C1219" s="44"/>
      <c r="D1219" s="47"/>
      <c r="E1219" s="45"/>
      <c r="F1219" s="51"/>
    </row>
    <row r="1220" spans="2:6" x14ac:dyDescent="0.35">
      <c r="B1220" s="44"/>
      <c r="C1220" s="44"/>
      <c r="D1220" s="47"/>
      <c r="E1220" s="45"/>
      <c r="F1220" s="51"/>
    </row>
    <row r="1221" spans="2:6" x14ac:dyDescent="0.35">
      <c r="B1221" s="44"/>
      <c r="C1221" s="44"/>
      <c r="D1221" s="47"/>
      <c r="E1221" s="45"/>
      <c r="F1221" s="51"/>
    </row>
    <row r="1222" spans="2:6" x14ac:dyDescent="0.35">
      <c r="B1222" s="44"/>
      <c r="C1222" s="44"/>
      <c r="D1222" s="47"/>
      <c r="E1222" s="45"/>
      <c r="F1222" s="51"/>
    </row>
    <row r="1223" spans="2:6" x14ac:dyDescent="0.35">
      <c r="B1223" s="44"/>
      <c r="C1223" s="44"/>
      <c r="D1223" s="47"/>
      <c r="E1223" s="45"/>
      <c r="F1223" s="51"/>
    </row>
    <row r="1224" spans="2:6" x14ac:dyDescent="0.35">
      <c r="B1224" s="44"/>
      <c r="C1224" s="44"/>
      <c r="D1224" s="47"/>
      <c r="E1224" s="45"/>
      <c r="F1224" s="51"/>
    </row>
    <row r="1225" spans="2:6" x14ac:dyDescent="0.35">
      <c r="B1225" s="44"/>
      <c r="C1225" s="44"/>
      <c r="D1225" s="47"/>
      <c r="E1225" s="45"/>
      <c r="F1225" s="51"/>
    </row>
    <row r="1226" spans="2:6" x14ac:dyDescent="0.35">
      <c r="B1226" s="44"/>
      <c r="C1226" s="44"/>
      <c r="D1226" s="47"/>
      <c r="E1226" s="45"/>
      <c r="F1226" s="51"/>
    </row>
    <row r="1227" spans="2:6" x14ac:dyDescent="0.35">
      <c r="B1227" s="44"/>
      <c r="C1227" s="44"/>
      <c r="D1227" s="47"/>
      <c r="E1227" s="45"/>
      <c r="F1227" s="51"/>
    </row>
    <row r="1228" spans="2:6" x14ac:dyDescent="0.35">
      <c r="B1228" s="44"/>
      <c r="C1228" s="44"/>
      <c r="D1228" s="47"/>
      <c r="E1228" s="45"/>
      <c r="F1228" s="51"/>
    </row>
    <row r="1229" spans="2:6" x14ac:dyDescent="0.35">
      <c r="B1229" s="44"/>
      <c r="C1229" s="44"/>
      <c r="D1229" s="47"/>
      <c r="E1229" s="45"/>
      <c r="F1229" s="51"/>
    </row>
    <row r="1230" spans="2:6" x14ac:dyDescent="0.35">
      <c r="B1230" s="44"/>
      <c r="C1230" s="44"/>
      <c r="D1230" s="47"/>
      <c r="E1230" s="45"/>
      <c r="F1230" s="51"/>
    </row>
    <row r="1231" spans="2:6" x14ac:dyDescent="0.35">
      <c r="B1231" s="44"/>
      <c r="C1231" s="44"/>
      <c r="D1231" s="47"/>
      <c r="E1231" s="45"/>
      <c r="F1231" s="51"/>
    </row>
    <row r="1232" spans="2:6" x14ac:dyDescent="0.35">
      <c r="B1232" s="44"/>
      <c r="C1232" s="44"/>
      <c r="D1232" s="47"/>
      <c r="E1232" s="45"/>
      <c r="F1232" s="51"/>
    </row>
    <row r="1233" spans="2:6" x14ac:dyDescent="0.35">
      <c r="B1233" s="44"/>
      <c r="C1233" s="44"/>
      <c r="D1233" s="47"/>
      <c r="E1233" s="45"/>
      <c r="F1233" s="51"/>
    </row>
    <row r="1234" spans="2:6" x14ac:dyDescent="0.35">
      <c r="B1234" s="44"/>
      <c r="C1234" s="44"/>
      <c r="D1234" s="47"/>
      <c r="E1234" s="45"/>
      <c r="F1234" s="51"/>
    </row>
    <row r="1235" spans="2:6" x14ac:dyDescent="0.35">
      <c r="B1235" s="44"/>
      <c r="C1235" s="44"/>
      <c r="D1235" s="47"/>
      <c r="E1235" s="45"/>
      <c r="F1235" s="51"/>
    </row>
    <row r="1236" spans="2:6" x14ac:dyDescent="0.35">
      <c r="B1236" s="44"/>
      <c r="C1236" s="44"/>
      <c r="D1236" s="47"/>
      <c r="E1236" s="45"/>
      <c r="F1236" s="51"/>
    </row>
    <row r="1237" spans="2:6" x14ac:dyDescent="0.35">
      <c r="B1237" s="44"/>
      <c r="C1237" s="44"/>
      <c r="D1237" s="47"/>
      <c r="E1237" s="45"/>
      <c r="F1237" s="51"/>
    </row>
    <row r="1238" spans="2:6" x14ac:dyDescent="0.35">
      <c r="B1238" s="44"/>
      <c r="C1238" s="44"/>
      <c r="D1238" s="47"/>
      <c r="E1238" s="45"/>
      <c r="F1238" s="51"/>
    </row>
    <row r="1239" spans="2:6" x14ac:dyDescent="0.35">
      <c r="B1239" s="44"/>
      <c r="C1239" s="44"/>
      <c r="D1239" s="47"/>
      <c r="E1239" s="45"/>
      <c r="F1239" s="51"/>
    </row>
    <row r="1240" spans="2:6" x14ac:dyDescent="0.35">
      <c r="B1240" s="44"/>
      <c r="C1240" s="44"/>
      <c r="D1240" s="47"/>
      <c r="E1240" s="45"/>
      <c r="F1240" s="51"/>
    </row>
    <row r="1241" spans="2:6" x14ac:dyDescent="0.35">
      <c r="B1241" s="44"/>
      <c r="C1241" s="44"/>
      <c r="D1241" s="47"/>
      <c r="E1241" s="45"/>
      <c r="F1241" s="51"/>
    </row>
    <row r="1242" spans="2:6" x14ac:dyDescent="0.35">
      <c r="B1242" s="44"/>
      <c r="C1242" s="44"/>
      <c r="D1242" s="47"/>
      <c r="E1242" s="45"/>
      <c r="F1242" s="51"/>
    </row>
    <row r="1243" spans="2:6" x14ac:dyDescent="0.35">
      <c r="B1243" s="44"/>
      <c r="C1243" s="44"/>
      <c r="D1243" s="47"/>
      <c r="E1243" s="45"/>
      <c r="F1243" s="51"/>
    </row>
    <row r="1244" spans="2:6" x14ac:dyDescent="0.35">
      <c r="B1244" s="44"/>
      <c r="C1244" s="44"/>
      <c r="D1244" s="47"/>
      <c r="E1244" s="45"/>
      <c r="F1244" s="51"/>
    </row>
    <row r="1245" spans="2:6" x14ac:dyDescent="0.35">
      <c r="B1245" s="44"/>
      <c r="C1245" s="44"/>
      <c r="D1245" s="47"/>
      <c r="E1245" s="45"/>
      <c r="F1245" s="51"/>
    </row>
    <row r="1246" spans="2:6" x14ac:dyDescent="0.35">
      <c r="B1246" s="44"/>
      <c r="C1246" s="44"/>
      <c r="D1246" s="47"/>
      <c r="E1246" s="45"/>
      <c r="F1246" s="51"/>
    </row>
    <row r="1247" spans="2:6" x14ac:dyDescent="0.35">
      <c r="B1247" s="44"/>
      <c r="C1247" s="44"/>
      <c r="D1247" s="47"/>
      <c r="E1247" s="45"/>
      <c r="F1247" s="51"/>
    </row>
    <row r="1248" spans="2:6" x14ac:dyDescent="0.35">
      <c r="B1248" s="44"/>
      <c r="C1248" s="44"/>
      <c r="D1248" s="47"/>
      <c r="E1248" s="45"/>
      <c r="F1248" s="51"/>
    </row>
    <row r="1249" spans="2:6" x14ac:dyDescent="0.35">
      <c r="B1249" s="44"/>
      <c r="C1249" s="44"/>
      <c r="D1249" s="47"/>
      <c r="E1249" s="45"/>
      <c r="F1249" s="51"/>
    </row>
    <row r="1250" spans="2:6" x14ac:dyDescent="0.35">
      <c r="B1250" s="44"/>
      <c r="C1250" s="44"/>
      <c r="D1250" s="47"/>
      <c r="E1250" s="45"/>
      <c r="F1250" s="51"/>
    </row>
    <row r="1251" spans="2:6" x14ac:dyDescent="0.35">
      <c r="B1251" s="44"/>
      <c r="C1251" s="44"/>
      <c r="D1251" s="47"/>
      <c r="E1251" s="45"/>
      <c r="F1251" s="51"/>
    </row>
    <row r="1252" spans="2:6" x14ac:dyDescent="0.35">
      <c r="B1252" s="44"/>
      <c r="C1252" s="44"/>
      <c r="D1252" s="47"/>
      <c r="E1252" s="45"/>
      <c r="F1252" s="51"/>
    </row>
    <row r="1253" spans="2:6" x14ac:dyDescent="0.35">
      <c r="B1253" s="44"/>
      <c r="C1253" s="44"/>
      <c r="D1253" s="47"/>
      <c r="E1253" s="45"/>
      <c r="F1253" s="51"/>
    </row>
    <row r="1254" spans="2:6" x14ac:dyDescent="0.35">
      <c r="B1254" s="44"/>
      <c r="C1254" s="44"/>
      <c r="D1254" s="47"/>
      <c r="E1254" s="45"/>
      <c r="F1254" s="51"/>
    </row>
    <row r="1255" spans="2:6" x14ac:dyDescent="0.35">
      <c r="B1255" s="44"/>
      <c r="C1255" s="44"/>
      <c r="D1255" s="47"/>
      <c r="E1255" s="45"/>
      <c r="F1255" s="51"/>
    </row>
    <row r="1256" spans="2:6" x14ac:dyDescent="0.35">
      <c r="B1256" s="44"/>
      <c r="C1256" s="44"/>
      <c r="D1256" s="47"/>
      <c r="E1256" s="45"/>
      <c r="F1256" s="51"/>
    </row>
    <row r="1257" spans="2:6" x14ac:dyDescent="0.35">
      <c r="B1257" s="44"/>
      <c r="C1257" s="44"/>
      <c r="D1257" s="47"/>
      <c r="E1257" s="45"/>
      <c r="F1257" s="51"/>
    </row>
    <row r="1258" spans="2:6" x14ac:dyDescent="0.35">
      <c r="B1258" s="44"/>
      <c r="C1258" s="44"/>
      <c r="D1258" s="47"/>
      <c r="E1258" s="45"/>
      <c r="F1258" s="51"/>
    </row>
    <row r="1259" spans="2:6" x14ac:dyDescent="0.35">
      <c r="B1259" s="44"/>
      <c r="C1259" s="44"/>
      <c r="D1259" s="47"/>
      <c r="E1259" s="45"/>
      <c r="F1259" s="51"/>
    </row>
    <row r="1260" spans="2:6" x14ac:dyDescent="0.35">
      <c r="B1260" s="44"/>
      <c r="C1260" s="44"/>
      <c r="D1260" s="47"/>
      <c r="E1260" s="45"/>
      <c r="F1260" s="51"/>
    </row>
    <row r="1261" spans="2:6" x14ac:dyDescent="0.35">
      <c r="B1261" s="44"/>
      <c r="C1261" s="44"/>
      <c r="D1261" s="47"/>
      <c r="E1261" s="45"/>
      <c r="F1261" s="51"/>
    </row>
    <row r="1262" spans="2:6" x14ac:dyDescent="0.35">
      <c r="B1262" s="44"/>
      <c r="C1262" s="44"/>
      <c r="D1262" s="47"/>
      <c r="E1262" s="45"/>
      <c r="F1262" s="51"/>
    </row>
    <row r="1263" spans="2:6" x14ac:dyDescent="0.35">
      <c r="B1263" s="44"/>
      <c r="C1263" s="44"/>
      <c r="D1263" s="47"/>
      <c r="E1263" s="45"/>
      <c r="F1263" s="51"/>
    </row>
    <row r="1264" spans="2:6" x14ac:dyDescent="0.35">
      <c r="B1264" s="44"/>
      <c r="C1264" s="44"/>
      <c r="D1264" s="47"/>
      <c r="E1264" s="45"/>
      <c r="F1264" s="51"/>
    </row>
    <row r="1265" spans="2:6" x14ac:dyDescent="0.35">
      <c r="B1265" s="44"/>
      <c r="C1265" s="44"/>
      <c r="D1265" s="47"/>
      <c r="E1265" s="45"/>
      <c r="F1265" s="51"/>
    </row>
    <row r="1266" spans="2:6" x14ac:dyDescent="0.35">
      <c r="B1266" s="44"/>
      <c r="C1266" s="44"/>
      <c r="D1266" s="47"/>
      <c r="E1266" s="45"/>
      <c r="F1266" s="51"/>
    </row>
    <row r="1267" spans="2:6" x14ac:dyDescent="0.35">
      <c r="B1267" s="44"/>
      <c r="C1267" s="44"/>
      <c r="D1267" s="47"/>
      <c r="E1267" s="45"/>
      <c r="F1267" s="51"/>
    </row>
    <row r="1268" spans="2:6" x14ac:dyDescent="0.35">
      <c r="B1268" s="44"/>
      <c r="C1268" s="44"/>
      <c r="D1268" s="47"/>
      <c r="E1268" s="45"/>
      <c r="F1268" s="51"/>
    </row>
    <row r="1269" spans="2:6" x14ac:dyDescent="0.35">
      <c r="B1269" s="44"/>
      <c r="C1269" s="44"/>
      <c r="D1269" s="47"/>
      <c r="E1269" s="45"/>
      <c r="F1269" s="51"/>
    </row>
    <row r="1270" spans="2:6" x14ac:dyDescent="0.35">
      <c r="B1270" s="44"/>
      <c r="C1270" s="44"/>
      <c r="D1270" s="47"/>
      <c r="E1270" s="45"/>
      <c r="F1270" s="51"/>
    </row>
    <row r="1271" spans="2:6" x14ac:dyDescent="0.35">
      <c r="B1271" s="44"/>
      <c r="C1271" s="44"/>
      <c r="D1271" s="47"/>
      <c r="E1271" s="45"/>
      <c r="F1271" s="51"/>
    </row>
    <row r="1272" spans="2:6" x14ac:dyDescent="0.35">
      <c r="B1272" s="44"/>
      <c r="C1272" s="44"/>
      <c r="D1272" s="47"/>
      <c r="E1272" s="45"/>
      <c r="F1272" s="51"/>
    </row>
    <row r="1273" spans="2:6" x14ac:dyDescent="0.35">
      <c r="B1273" s="44"/>
      <c r="C1273" s="44"/>
      <c r="D1273" s="47"/>
      <c r="E1273" s="45"/>
      <c r="F1273" s="51"/>
    </row>
    <row r="1274" spans="2:6" x14ac:dyDescent="0.35">
      <c r="B1274" s="44"/>
      <c r="C1274" s="44"/>
      <c r="D1274" s="47"/>
      <c r="E1274" s="45"/>
      <c r="F1274" s="51"/>
    </row>
    <row r="1275" spans="2:6" x14ac:dyDescent="0.35">
      <c r="B1275" s="44"/>
      <c r="C1275" s="44"/>
      <c r="D1275" s="47"/>
      <c r="E1275" s="45"/>
      <c r="F1275" s="51"/>
    </row>
    <row r="1276" spans="2:6" x14ac:dyDescent="0.35">
      <c r="B1276" s="44"/>
      <c r="C1276" s="44"/>
      <c r="D1276" s="47"/>
      <c r="E1276" s="45"/>
      <c r="F1276" s="51"/>
    </row>
    <row r="1277" spans="2:6" x14ac:dyDescent="0.35">
      <c r="B1277" s="44"/>
      <c r="C1277" s="44"/>
      <c r="D1277" s="47"/>
      <c r="E1277" s="45"/>
      <c r="F1277" s="51"/>
    </row>
    <row r="1278" spans="2:6" x14ac:dyDescent="0.35">
      <c r="B1278" s="44"/>
      <c r="C1278" s="44"/>
      <c r="D1278" s="47"/>
      <c r="E1278" s="45"/>
      <c r="F1278" s="51"/>
    </row>
    <row r="1279" spans="2:6" x14ac:dyDescent="0.35">
      <c r="B1279" s="44"/>
      <c r="C1279" s="44"/>
      <c r="D1279" s="47"/>
      <c r="E1279" s="45"/>
      <c r="F1279" s="51"/>
    </row>
    <row r="1280" spans="2:6" x14ac:dyDescent="0.35">
      <c r="B1280" s="44"/>
      <c r="C1280" s="44"/>
      <c r="D1280" s="47"/>
      <c r="E1280" s="45"/>
      <c r="F1280" s="51"/>
    </row>
    <row r="1281" spans="2:6" x14ac:dyDescent="0.35">
      <c r="B1281" s="44"/>
      <c r="C1281" s="44"/>
      <c r="D1281" s="47"/>
      <c r="E1281" s="45"/>
      <c r="F1281" s="51"/>
    </row>
    <row r="1282" spans="2:6" x14ac:dyDescent="0.35">
      <c r="B1282" s="44"/>
      <c r="C1282" s="44"/>
      <c r="D1282" s="47"/>
      <c r="E1282" s="45"/>
      <c r="F1282" s="51"/>
    </row>
    <row r="1283" spans="2:6" x14ac:dyDescent="0.35">
      <c r="B1283" s="44"/>
      <c r="C1283" s="44"/>
      <c r="D1283" s="47"/>
      <c r="E1283" s="45"/>
      <c r="F1283" s="51"/>
    </row>
    <row r="1284" spans="2:6" x14ac:dyDescent="0.35">
      <c r="B1284" s="44"/>
      <c r="C1284" s="44"/>
      <c r="D1284" s="47"/>
      <c r="E1284" s="45"/>
      <c r="F1284" s="51"/>
    </row>
    <row r="1285" spans="2:6" x14ac:dyDescent="0.35">
      <c r="B1285" s="44"/>
      <c r="C1285" s="44"/>
      <c r="D1285" s="47"/>
      <c r="E1285" s="45"/>
      <c r="F1285" s="51"/>
    </row>
    <row r="1286" spans="2:6" x14ac:dyDescent="0.35">
      <c r="B1286" s="44"/>
      <c r="C1286" s="44"/>
      <c r="D1286" s="47"/>
      <c r="E1286" s="45"/>
      <c r="F1286" s="51"/>
    </row>
    <row r="1287" spans="2:6" x14ac:dyDescent="0.35">
      <c r="B1287" s="44"/>
      <c r="C1287" s="44"/>
      <c r="D1287" s="47"/>
      <c r="E1287" s="45"/>
      <c r="F1287" s="51"/>
    </row>
    <row r="1288" spans="2:6" x14ac:dyDescent="0.35">
      <c r="B1288" s="44"/>
      <c r="C1288" s="44"/>
      <c r="D1288" s="47"/>
      <c r="E1288" s="45"/>
      <c r="F1288" s="51"/>
    </row>
    <row r="1289" spans="2:6" x14ac:dyDescent="0.35">
      <c r="B1289" s="44"/>
      <c r="C1289" s="44"/>
      <c r="D1289" s="47"/>
      <c r="E1289" s="45"/>
      <c r="F1289" s="51"/>
    </row>
    <row r="1290" spans="2:6" x14ac:dyDescent="0.35">
      <c r="B1290" s="44"/>
      <c r="C1290" s="44"/>
      <c r="D1290" s="47"/>
      <c r="E1290" s="45"/>
      <c r="F1290" s="51"/>
    </row>
    <row r="1291" spans="2:6" x14ac:dyDescent="0.35">
      <c r="B1291" s="44"/>
      <c r="C1291" s="44"/>
      <c r="D1291" s="47"/>
      <c r="E1291" s="45"/>
      <c r="F1291" s="51"/>
    </row>
    <row r="1292" spans="2:6" x14ac:dyDescent="0.35">
      <c r="B1292" s="44"/>
      <c r="C1292" s="44"/>
      <c r="D1292" s="47"/>
      <c r="E1292" s="45"/>
      <c r="F1292" s="51"/>
    </row>
    <row r="1293" spans="2:6" x14ac:dyDescent="0.35">
      <c r="B1293" s="44"/>
      <c r="C1293" s="44"/>
      <c r="D1293" s="47"/>
      <c r="E1293" s="45"/>
      <c r="F1293" s="51"/>
    </row>
    <row r="1294" spans="2:6" x14ac:dyDescent="0.35">
      <c r="B1294" s="44"/>
      <c r="C1294" s="44"/>
      <c r="D1294" s="47"/>
      <c r="E1294" s="45"/>
      <c r="F1294" s="51"/>
    </row>
    <row r="1295" spans="2:6" x14ac:dyDescent="0.35">
      <c r="B1295" s="44"/>
      <c r="C1295" s="44"/>
      <c r="D1295" s="47"/>
      <c r="E1295" s="45"/>
      <c r="F1295" s="51"/>
    </row>
    <row r="1296" spans="2:6" x14ac:dyDescent="0.35">
      <c r="B1296" s="44"/>
      <c r="C1296" s="44"/>
      <c r="D1296" s="47"/>
      <c r="E1296" s="45"/>
      <c r="F1296" s="51"/>
    </row>
    <row r="1297" spans="2:6" x14ac:dyDescent="0.35">
      <c r="B1297" s="44"/>
      <c r="C1297" s="44"/>
      <c r="D1297" s="47"/>
      <c r="E1297" s="45"/>
      <c r="F1297" s="51"/>
    </row>
    <row r="1298" spans="2:6" x14ac:dyDescent="0.35">
      <c r="B1298" s="44"/>
      <c r="C1298" s="44"/>
      <c r="D1298" s="47"/>
      <c r="E1298" s="45"/>
      <c r="F1298" s="51"/>
    </row>
    <row r="1299" spans="2:6" x14ac:dyDescent="0.35">
      <c r="B1299" s="44"/>
      <c r="C1299" s="44"/>
      <c r="D1299" s="47"/>
      <c r="E1299" s="45"/>
      <c r="F1299" s="51"/>
    </row>
    <row r="1300" spans="2:6" x14ac:dyDescent="0.35">
      <c r="B1300" s="44"/>
      <c r="C1300" s="44"/>
      <c r="D1300" s="47"/>
      <c r="E1300" s="45"/>
      <c r="F1300" s="51"/>
    </row>
    <row r="1301" spans="2:6" x14ac:dyDescent="0.35">
      <c r="B1301" s="44"/>
      <c r="C1301" s="44"/>
      <c r="D1301" s="47"/>
      <c r="E1301" s="45"/>
      <c r="F1301" s="51"/>
    </row>
    <row r="1302" spans="2:6" x14ac:dyDescent="0.35">
      <c r="B1302" s="44"/>
      <c r="C1302" s="44"/>
      <c r="D1302" s="47"/>
      <c r="E1302" s="45"/>
      <c r="F1302" s="51"/>
    </row>
    <row r="1303" spans="2:6" x14ac:dyDescent="0.35">
      <c r="B1303" s="44"/>
      <c r="C1303" s="44"/>
      <c r="D1303" s="47"/>
      <c r="E1303" s="45"/>
      <c r="F1303" s="51"/>
    </row>
    <row r="1304" spans="2:6" x14ac:dyDescent="0.35">
      <c r="B1304" s="44"/>
      <c r="C1304" s="44"/>
      <c r="D1304" s="47"/>
      <c r="E1304" s="45"/>
      <c r="F1304" s="51"/>
    </row>
    <row r="1305" spans="2:6" x14ac:dyDescent="0.35">
      <c r="B1305" s="44"/>
      <c r="C1305" s="44"/>
      <c r="D1305" s="47"/>
      <c r="E1305" s="45"/>
      <c r="F1305" s="51"/>
    </row>
    <row r="1306" spans="2:6" x14ac:dyDescent="0.35">
      <c r="B1306" s="44"/>
      <c r="C1306" s="44"/>
      <c r="D1306" s="47"/>
      <c r="E1306" s="45"/>
      <c r="F1306" s="51"/>
    </row>
    <row r="1307" spans="2:6" x14ac:dyDescent="0.35">
      <c r="B1307" s="44"/>
      <c r="C1307" s="44"/>
      <c r="D1307" s="47"/>
      <c r="E1307" s="45"/>
      <c r="F1307" s="51"/>
    </row>
    <row r="1308" spans="2:6" x14ac:dyDescent="0.35">
      <c r="B1308" s="44"/>
      <c r="C1308" s="44"/>
      <c r="D1308" s="47"/>
      <c r="E1308" s="45"/>
      <c r="F1308" s="51"/>
    </row>
    <row r="1309" spans="2:6" x14ac:dyDescent="0.35">
      <c r="B1309" s="44"/>
      <c r="C1309" s="44"/>
      <c r="D1309" s="47"/>
      <c r="E1309" s="45"/>
      <c r="F1309" s="51"/>
    </row>
    <row r="1310" spans="2:6" x14ac:dyDescent="0.35">
      <c r="B1310" s="44"/>
      <c r="C1310" s="44"/>
      <c r="D1310" s="47"/>
      <c r="E1310" s="45"/>
      <c r="F1310" s="51"/>
    </row>
    <row r="1311" spans="2:6" x14ac:dyDescent="0.35">
      <c r="B1311" s="44"/>
      <c r="C1311" s="44"/>
      <c r="D1311" s="47"/>
      <c r="E1311" s="45"/>
      <c r="F1311" s="51"/>
    </row>
    <row r="1312" spans="2:6" x14ac:dyDescent="0.35">
      <c r="B1312" s="44"/>
      <c r="C1312" s="44"/>
      <c r="D1312" s="47"/>
      <c r="E1312" s="45"/>
      <c r="F1312" s="51"/>
    </row>
    <row r="1313" spans="2:6" x14ac:dyDescent="0.35">
      <c r="B1313" s="44"/>
      <c r="C1313" s="44"/>
      <c r="D1313" s="47"/>
      <c r="E1313" s="45"/>
      <c r="F1313" s="51"/>
    </row>
    <row r="1314" spans="2:6" x14ac:dyDescent="0.35">
      <c r="B1314" s="44"/>
      <c r="C1314" s="44"/>
      <c r="D1314" s="47"/>
      <c r="E1314" s="45"/>
      <c r="F1314" s="51"/>
    </row>
    <row r="1315" spans="2:6" x14ac:dyDescent="0.35">
      <c r="B1315" s="44"/>
      <c r="C1315" s="44"/>
      <c r="D1315" s="47"/>
      <c r="E1315" s="45"/>
      <c r="F1315" s="51"/>
    </row>
    <row r="1316" spans="2:6" x14ac:dyDescent="0.35">
      <c r="B1316" s="44"/>
      <c r="C1316" s="44"/>
      <c r="D1316" s="47"/>
      <c r="E1316" s="45"/>
      <c r="F1316" s="51"/>
    </row>
    <row r="1317" spans="2:6" x14ac:dyDescent="0.35">
      <c r="B1317" s="44"/>
      <c r="C1317" s="44"/>
      <c r="D1317" s="47"/>
      <c r="E1317" s="45"/>
      <c r="F1317" s="51"/>
    </row>
    <row r="1318" spans="2:6" x14ac:dyDescent="0.35">
      <c r="B1318" s="44"/>
      <c r="C1318" s="44"/>
      <c r="D1318" s="47"/>
      <c r="E1318" s="45"/>
      <c r="F1318" s="51"/>
    </row>
    <row r="1319" spans="2:6" x14ac:dyDescent="0.35">
      <c r="B1319" s="44"/>
      <c r="C1319" s="44"/>
      <c r="D1319" s="47"/>
      <c r="E1319" s="45"/>
      <c r="F1319" s="51"/>
    </row>
    <row r="1320" spans="2:6" x14ac:dyDescent="0.35">
      <c r="B1320" s="44"/>
      <c r="C1320" s="44"/>
      <c r="D1320" s="47"/>
      <c r="E1320" s="45"/>
      <c r="F1320" s="51"/>
    </row>
    <row r="1321" spans="2:6" x14ac:dyDescent="0.35">
      <c r="B1321" s="44"/>
      <c r="C1321" s="44"/>
      <c r="D1321" s="47"/>
      <c r="E1321" s="45"/>
      <c r="F1321" s="51"/>
    </row>
    <row r="1322" spans="2:6" x14ac:dyDescent="0.35">
      <c r="B1322" s="44"/>
      <c r="C1322" s="44"/>
      <c r="D1322" s="47"/>
      <c r="E1322" s="45"/>
      <c r="F1322" s="51"/>
    </row>
    <row r="1323" spans="2:6" x14ac:dyDescent="0.35">
      <c r="B1323" s="44"/>
      <c r="C1323" s="44"/>
      <c r="D1323" s="47"/>
      <c r="E1323" s="45"/>
      <c r="F1323" s="51"/>
    </row>
    <row r="1324" spans="2:6" x14ac:dyDescent="0.35">
      <c r="B1324" s="44"/>
      <c r="C1324" s="44"/>
      <c r="D1324" s="47"/>
      <c r="E1324" s="45"/>
      <c r="F1324" s="51"/>
    </row>
    <row r="1325" spans="2:6" x14ac:dyDescent="0.35">
      <c r="B1325" s="44"/>
      <c r="C1325" s="44"/>
      <c r="D1325" s="47"/>
      <c r="E1325" s="45"/>
      <c r="F1325" s="51"/>
    </row>
    <row r="1326" spans="2:6" x14ac:dyDescent="0.35">
      <c r="B1326" s="44"/>
      <c r="C1326" s="44"/>
      <c r="D1326" s="47"/>
      <c r="E1326" s="45"/>
      <c r="F1326" s="51"/>
    </row>
    <row r="1327" spans="2:6" x14ac:dyDescent="0.35">
      <c r="B1327" s="44"/>
      <c r="C1327" s="44"/>
      <c r="D1327" s="47"/>
      <c r="E1327" s="45"/>
      <c r="F1327" s="51"/>
    </row>
    <row r="1328" spans="2:6" x14ac:dyDescent="0.35">
      <c r="B1328" s="44"/>
      <c r="C1328" s="44"/>
      <c r="D1328" s="47"/>
      <c r="E1328" s="45"/>
      <c r="F1328" s="51"/>
    </row>
    <row r="1329" spans="2:6" x14ac:dyDescent="0.35">
      <c r="B1329" s="44"/>
      <c r="C1329" s="44"/>
      <c r="D1329" s="47"/>
      <c r="E1329" s="45"/>
      <c r="F1329" s="51"/>
    </row>
    <row r="1330" spans="2:6" x14ac:dyDescent="0.35">
      <c r="B1330" s="44"/>
      <c r="C1330" s="44"/>
      <c r="D1330" s="47"/>
      <c r="E1330" s="45"/>
      <c r="F1330" s="51"/>
    </row>
    <row r="1331" spans="2:6" x14ac:dyDescent="0.35">
      <c r="B1331" s="44"/>
      <c r="C1331" s="44"/>
      <c r="D1331" s="47"/>
      <c r="E1331" s="45"/>
      <c r="F1331" s="51"/>
    </row>
    <row r="1332" spans="2:6" x14ac:dyDescent="0.35">
      <c r="B1332" s="44"/>
      <c r="C1332" s="44"/>
      <c r="D1332" s="47"/>
      <c r="E1332" s="45"/>
      <c r="F1332" s="51"/>
    </row>
    <row r="1333" spans="2:6" x14ac:dyDescent="0.35">
      <c r="B1333" s="44"/>
      <c r="C1333" s="44"/>
      <c r="D1333" s="47"/>
      <c r="E1333" s="45"/>
      <c r="F1333" s="51"/>
    </row>
    <row r="1334" spans="2:6" x14ac:dyDescent="0.35">
      <c r="B1334" s="44"/>
      <c r="C1334" s="44"/>
      <c r="D1334" s="47"/>
      <c r="E1334" s="45"/>
      <c r="F1334" s="51"/>
    </row>
    <row r="1335" spans="2:6" x14ac:dyDescent="0.35">
      <c r="B1335" s="44"/>
      <c r="C1335" s="44"/>
      <c r="D1335" s="47"/>
      <c r="E1335" s="45"/>
      <c r="F1335" s="51"/>
    </row>
    <row r="1336" spans="2:6" x14ac:dyDescent="0.35">
      <c r="B1336" s="44"/>
      <c r="C1336" s="44"/>
      <c r="D1336" s="47"/>
      <c r="E1336" s="45"/>
      <c r="F1336" s="51"/>
    </row>
    <row r="1337" spans="2:6" x14ac:dyDescent="0.35">
      <c r="B1337" s="44"/>
      <c r="C1337" s="44"/>
      <c r="D1337" s="47"/>
      <c r="E1337" s="45"/>
      <c r="F1337" s="51"/>
    </row>
    <row r="1338" spans="2:6" x14ac:dyDescent="0.35">
      <c r="B1338" s="44"/>
      <c r="C1338" s="44"/>
      <c r="D1338" s="47"/>
      <c r="E1338" s="45"/>
      <c r="F1338" s="51"/>
    </row>
    <row r="1339" spans="2:6" x14ac:dyDescent="0.35">
      <c r="B1339" s="44"/>
      <c r="C1339" s="44"/>
      <c r="D1339" s="47"/>
      <c r="E1339" s="45"/>
      <c r="F1339" s="51"/>
    </row>
    <row r="1340" spans="2:6" x14ac:dyDescent="0.35">
      <c r="B1340" s="44"/>
      <c r="C1340" s="44"/>
      <c r="D1340" s="47"/>
      <c r="E1340" s="45"/>
      <c r="F1340" s="51"/>
    </row>
    <row r="1341" spans="2:6" x14ac:dyDescent="0.35">
      <c r="B1341" s="44"/>
      <c r="C1341" s="44"/>
      <c r="D1341" s="47"/>
      <c r="E1341" s="45"/>
      <c r="F1341" s="51"/>
    </row>
    <row r="1342" spans="2:6" x14ac:dyDescent="0.35">
      <c r="B1342" s="44"/>
      <c r="C1342" s="44"/>
      <c r="D1342" s="47"/>
      <c r="E1342" s="45"/>
      <c r="F1342" s="51"/>
    </row>
    <row r="1343" spans="2:6" x14ac:dyDescent="0.35">
      <c r="B1343" s="44"/>
      <c r="C1343" s="44"/>
      <c r="D1343" s="47"/>
      <c r="E1343" s="45"/>
      <c r="F1343" s="51"/>
    </row>
    <row r="1344" spans="2:6" x14ac:dyDescent="0.35">
      <c r="B1344" s="44"/>
      <c r="C1344" s="44"/>
      <c r="D1344" s="47"/>
      <c r="E1344" s="45"/>
      <c r="F1344" s="51"/>
    </row>
    <row r="1345" spans="2:6" x14ac:dyDescent="0.35">
      <c r="B1345" s="44"/>
      <c r="C1345" s="44"/>
      <c r="D1345" s="47"/>
      <c r="E1345" s="45"/>
      <c r="F1345" s="51"/>
    </row>
    <row r="1346" spans="2:6" x14ac:dyDescent="0.35">
      <c r="B1346" s="44"/>
      <c r="C1346" s="44"/>
      <c r="D1346" s="47"/>
      <c r="E1346" s="45"/>
      <c r="F1346" s="51"/>
    </row>
    <row r="1347" spans="2:6" x14ac:dyDescent="0.35">
      <c r="B1347" s="44"/>
      <c r="C1347" s="44"/>
      <c r="D1347" s="47"/>
      <c r="E1347" s="45"/>
      <c r="F1347" s="51"/>
    </row>
    <row r="1348" spans="2:6" x14ac:dyDescent="0.35">
      <c r="B1348" s="44"/>
      <c r="C1348" s="44"/>
      <c r="D1348" s="47"/>
      <c r="E1348" s="45"/>
      <c r="F1348" s="51"/>
    </row>
    <row r="1349" spans="2:6" x14ac:dyDescent="0.35">
      <c r="B1349" s="44"/>
      <c r="C1349" s="44"/>
      <c r="D1349" s="47"/>
      <c r="E1349" s="45"/>
      <c r="F1349" s="51"/>
    </row>
    <row r="1350" spans="2:6" x14ac:dyDescent="0.35">
      <c r="B1350" s="44"/>
      <c r="C1350" s="44"/>
      <c r="D1350" s="47"/>
      <c r="E1350" s="45"/>
      <c r="F1350" s="51"/>
    </row>
    <row r="1351" spans="2:6" x14ac:dyDescent="0.35">
      <c r="B1351" s="44"/>
      <c r="C1351" s="44"/>
      <c r="D1351" s="47"/>
      <c r="E1351" s="45"/>
      <c r="F1351" s="51"/>
    </row>
    <row r="1352" spans="2:6" x14ac:dyDescent="0.35">
      <c r="B1352" s="44"/>
      <c r="C1352" s="44"/>
      <c r="D1352" s="47"/>
      <c r="E1352" s="45"/>
      <c r="F1352" s="51"/>
    </row>
    <row r="1353" spans="2:6" x14ac:dyDescent="0.35">
      <c r="B1353" s="44"/>
      <c r="C1353" s="44"/>
      <c r="D1353" s="47"/>
      <c r="E1353" s="45"/>
      <c r="F1353" s="51"/>
    </row>
    <row r="1354" spans="2:6" x14ac:dyDescent="0.35">
      <c r="B1354" s="44"/>
      <c r="C1354" s="44"/>
      <c r="D1354" s="47"/>
      <c r="E1354" s="45"/>
      <c r="F1354" s="51"/>
    </row>
    <row r="1355" spans="2:6" x14ac:dyDescent="0.35">
      <c r="B1355" s="44"/>
      <c r="C1355" s="44"/>
      <c r="D1355" s="47"/>
      <c r="E1355" s="45"/>
      <c r="F1355" s="51"/>
    </row>
    <row r="1356" spans="2:6" x14ac:dyDescent="0.35">
      <c r="B1356" s="44"/>
      <c r="C1356" s="44"/>
      <c r="D1356" s="47"/>
      <c r="E1356" s="45"/>
      <c r="F1356" s="51"/>
    </row>
    <row r="1357" spans="2:6" x14ac:dyDescent="0.35">
      <c r="B1357" s="44"/>
      <c r="C1357" s="44"/>
      <c r="D1357" s="47"/>
      <c r="E1357" s="45"/>
      <c r="F1357" s="51"/>
    </row>
    <row r="1358" spans="2:6" x14ac:dyDescent="0.35">
      <c r="B1358" s="44"/>
      <c r="C1358" s="44"/>
      <c r="D1358" s="47"/>
      <c r="E1358" s="45"/>
      <c r="F1358" s="51"/>
    </row>
    <row r="1359" spans="2:6" x14ac:dyDescent="0.35">
      <c r="B1359" s="44"/>
      <c r="C1359" s="44"/>
      <c r="D1359" s="47"/>
      <c r="E1359" s="45"/>
      <c r="F1359" s="51"/>
    </row>
    <row r="1360" spans="2:6" x14ac:dyDescent="0.35">
      <c r="B1360" s="44"/>
      <c r="C1360" s="44"/>
      <c r="D1360" s="47"/>
      <c r="E1360" s="45"/>
      <c r="F1360" s="51"/>
    </row>
    <row r="1361" spans="2:6" x14ac:dyDescent="0.35">
      <c r="B1361" s="44"/>
      <c r="C1361" s="44"/>
      <c r="D1361" s="47"/>
      <c r="E1361" s="45"/>
      <c r="F1361" s="51"/>
    </row>
    <row r="1362" spans="2:6" x14ac:dyDescent="0.35">
      <c r="B1362" s="44"/>
      <c r="C1362" s="44"/>
      <c r="D1362" s="47"/>
      <c r="E1362" s="45"/>
      <c r="F1362" s="51"/>
    </row>
    <row r="1363" spans="2:6" x14ac:dyDescent="0.35">
      <c r="B1363" s="44"/>
      <c r="C1363" s="44"/>
      <c r="D1363" s="47"/>
      <c r="E1363" s="45"/>
      <c r="F1363" s="51"/>
    </row>
    <row r="1364" spans="2:6" x14ac:dyDescent="0.35">
      <c r="B1364" s="44"/>
      <c r="C1364" s="44"/>
      <c r="D1364" s="47"/>
      <c r="E1364" s="45"/>
      <c r="F1364" s="51"/>
    </row>
    <row r="1365" spans="2:6" x14ac:dyDescent="0.35">
      <c r="B1365" s="44"/>
      <c r="C1365" s="44"/>
      <c r="D1365" s="47"/>
      <c r="E1365" s="45"/>
      <c r="F1365" s="51"/>
    </row>
    <row r="1366" spans="2:6" x14ac:dyDescent="0.35">
      <c r="B1366" s="44"/>
      <c r="C1366" s="44"/>
      <c r="D1366" s="47"/>
      <c r="E1366" s="45"/>
      <c r="F1366" s="51"/>
    </row>
    <row r="1367" spans="2:6" x14ac:dyDescent="0.35">
      <c r="B1367" s="44"/>
      <c r="C1367" s="44"/>
      <c r="D1367" s="47"/>
      <c r="E1367" s="45"/>
      <c r="F1367" s="51"/>
    </row>
    <row r="1368" spans="2:6" x14ac:dyDescent="0.35">
      <c r="B1368" s="44"/>
      <c r="C1368" s="44"/>
      <c r="D1368" s="47"/>
      <c r="E1368" s="45"/>
      <c r="F1368" s="51"/>
    </row>
    <row r="1369" spans="2:6" x14ac:dyDescent="0.35">
      <c r="B1369" s="44"/>
      <c r="C1369" s="44"/>
      <c r="D1369" s="47"/>
      <c r="E1369" s="45"/>
      <c r="F1369" s="51"/>
    </row>
    <row r="1370" spans="2:6" x14ac:dyDescent="0.35">
      <c r="B1370" s="44"/>
      <c r="C1370" s="44"/>
      <c r="D1370" s="47"/>
      <c r="E1370" s="45"/>
      <c r="F1370" s="51"/>
    </row>
    <row r="1371" spans="2:6" x14ac:dyDescent="0.35">
      <c r="B1371" s="44"/>
      <c r="C1371" s="44"/>
      <c r="D1371" s="47"/>
      <c r="E1371" s="45"/>
      <c r="F1371" s="51"/>
    </row>
    <row r="1372" spans="2:6" x14ac:dyDescent="0.35">
      <c r="B1372" s="44"/>
      <c r="C1372" s="44"/>
      <c r="D1372" s="47"/>
      <c r="E1372" s="45"/>
      <c r="F1372" s="51"/>
    </row>
    <row r="1373" spans="2:6" x14ac:dyDescent="0.35">
      <c r="B1373" s="44"/>
      <c r="C1373" s="44"/>
      <c r="D1373" s="47"/>
      <c r="E1373" s="45"/>
      <c r="F1373" s="51"/>
    </row>
    <row r="1374" spans="2:6" x14ac:dyDescent="0.35">
      <c r="B1374" s="44"/>
      <c r="C1374" s="44"/>
      <c r="D1374" s="47"/>
      <c r="E1374" s="45"/>
      <c r="F1374" s="51"/>
    </row>
    <row r="1375" spans="2:6" x14ac:dyDescent="0.35">
      <c r="B1375" s="44"/>
      <c r="C1375" s="44"/>
      <c r="D1375" s="47"/>
      <c r="E1375" s="45"/>
      <c r="F1375" s="51"/>
    </row>
    <row r="1376" spans="2:6" x14ac:dyDescent="0.35">
      <c r="B1376" s="44"/>
      <c r="C1376" s="44"/>
      <c r="D1376" s="47"/>
      <c r="E1376" s="45"/>
      <c r="F1376" s="51"/>
    </row>
    <row r="1377" spans="2:6" x14ac:dyDescent="0.35">
      <c r="B1377" s="44"/>
      <c r="C1377" s="44"/>
      <c r="D1377" s="47"/>
      <c r="E1377" s="45"/>
      <c r="F1377" s="51"/>
    </row>
    <row r="1378" spans="2:6" x14ac:dyDescent="0.35">
      <c r="B1378" s="44"/>
      <c r="C1378" s="44"/>
      <c r="D1378" s="47"/>
      <c r="E1378" s="45"/>
      <c r="F1378" s="51"/>
    </row>
    <row r="1379" spans="2:6" x14ac:dyDescent="0.35">
      <c r="B1379" s="44"/>
      <c r="C1379" s="44"/>
      <c r="D1379" s="47"/>
      <c r="E1379" s="45"/>
      <c r="F1379" s="51"/>
    </row>
    <row r="1380" spans="2:6" x14ac:dyDescent="0.35">
      <c r="B1380" s="44"/>
      <c r="C1380" s="44"/>
      <c r="D1380" s="47"/>
      <c r="E1380" s="45"/>
      <c r="F1380" s="51"/>
    </row>
    <row r="1381" spans="2:6" x14ac:dyDescent="0.35">
      <c r="B1381" s="44"/>
      <c r="C1381" s="44"/>
      <c r="D1381" s="47"/>
      <c r="E1381" s="45"/>
      <c r="F1381" s="51"/>
    </row>
    <row r="1382" spans="2:6" x14ac:dyDescent="0.35">
      <c r="B1382" s="44"/>
      <c r="C1382" s="44"/>
      <c r="D1382" s="47"/>
      <c r="E1382" s="45"/>
      <c r="F1382" s="51"/>
    </row>
    <row r="1383" spans="2:6" x14ac:dyDescent="0.35">
      <c r="B1383" s="44"/>
      <c r="C1383" s="44"/>
      <c r="D1383" s="47"/>
      <c r="E1383" s="45"/>
      <c r="F1383" s="51"/>
    </row>
    <row r="1384" spans="2:6" x14ac:dyDescent="0.35">
      <c r="B1384" s="44"/>
      <c r="C1384" s="44"/>
      <c r="D1384" s="47"/>
      <c r="E1384" s="45"/>
      <c r="F1384" s="51"/>
    </row>
    <row r="1385" spans="2:6" x14ac:dyDescent="0.35">
      <c r="B1385" s="44"/>
      <c r="C1385" s="44"/>
      <c r="D1385" s="47"/>
      <c r="E1385" s="45"/>
      <c r="F1385" s="51"/>
    </row>
    <row r="1386" spans="2:6" x14ac:dyDescent="0.35">
      <c r="B1386" s="44"/>
      <c r="C1386" s="44"/>
      <c r="D1386" s="47"/>
      <c r="E1386" s="45"/>
      <c r="F1386" s="51"/>
    </row>
    <row r="1387" spans="2:6" x14ac:dyDescent="0.35">
      <c r="B1387" s="44"/>
      <c r="C1387" s="44"/>
      <c r="D1387" s="47"/>
      <c r="E1387" s="45"/>
      <c r="F1387" s="51"/>
    </row>
    <row r="1388" spans="2:6" x14ac:dyDescent="0.35">
      <c r="B1388" s="44"/>
      <c r="C1388" s="44"/>
      <c r="D1388" s="47"/>
      <c r="E1388" s="45"/>
      <c r="F1388" s="51"/>
    </row>
    <row r="1389" spans="2:6" x14ac:dyDescent="0.35">
      <c r="B1389" s="44"/>
      <c r="C1389" s="44"/>
      <c r="D1389" s="47"/>
      <c r="E1389" s="45"/>
      <c r="F1389" s="51"/>
    </row>
    <row r="1390" spans="2:6" x14ac:dyDescent="0.35">
      <c r="B1390" s="44"/>
      <c r="C1390" s="44"/>
      <c r="D1390" s="47"/>
      <c r="E1390" s="45"/>
      <c r="F1390" s="51"/>
    </row>
    <row r="1391" spans="2:6" x14ac:dyDescent="0.35">
      <c r="B1391" s="44"/>
      <c r="C1391" s="44"/>
      <c r="D1391" s="47"/>
      <c r="E1391" s="45"/>
      <c r="F1391" s="51"/>
    </row>
    <row r="1392" spans="2:6" x14ac:dyDescent="0.35">
      <c r="B1392" s="44"/>
      <c r="C1392" s="44"/>
      <c r="D1392" s="47"/>
      <c r="E1392" s="45"/>
      <c r="F1392" s="51"/>
    </row>
    <row r="1393" spans="2:6" x14ac:dyDescent="0.35">
      <c r="B1393" s="44"/>
      <c r="C1393" s="44"/>
      <c r="D1393" s="47"/>
      <c r="E1393" s="45"/>
      <c r="F1393" s="51"/>
    </row>
    <row r="1394" spans="2:6" x14ac:dyDescent="0.35">
      <c r="B1394" s="44"/>
      <c r="C1394" s="44"/>
      <c r="D1394" s="47"/>
      <c r="E1394" s="45"/>
      <c r="F1394" s="51"/>
    </row>
    <row r="1395" spans="2:6" x14ac:dyDescent="0.35">
      <c r="B1395" s="44"/>
      <c r="C1395" s="44"/>
      <c r="D1395" s="47"/>
      <c r="E1395" s="45"/>
      <c r="F1395" s="51"/>
    </row>
    <row r="1396" spans="2:6" x14ac:dyDescent="0.35">
      <c r="B1396" s="44"/>
      <c r="C1396" s="44"/>
      <c r="D1396" s="47"/>
      <c r="E1396" s="45"/>
      <c r="F1396" s="51"/>
    </row>
    <row r="1397" spans="2:6" x14ac:dyDescent="0.35">
      <c r="B1397" s="44"/>
      <c r="C1397" s="44"/>
      <c r="D1397" s="47"/>
      <c r="E1397" s="45"/>
      <c r="F1397" s="51"/>
    </row>
    <row r="1398" spans="2:6" x14ac:dyDescent="0.35">
      <c r="B1398" s="44"/>
      <c r="C1398" s="44"/>
      <c r="D1398" s="47"/>
      <c r="E1398" s="45"/>
      <c r="F1398" s="51"/>
    </row>
    <row r="1399" spans="2:6" x14ac:dyDescent="0.35">
      <c r="B1399" s="44"/>
      <c r="C1399" s="44"/>
      <c r="D1399" s="47"/>
      <c r="E1399" s="45"/>
      <c r="F1399" s="51"/>
    </row>
    <row r="1400" spans="2:6" x14ac:dyDescent="0.35">
      <c r="B1400" s="44"/>
      <c r="C1400" s="44"/>
      <c r="D1400" s="47"/>
      <c r="E1400" s="45"/>
      <c r="F1400" s="51"/>
    </row>
    <row r="1401" spans="2:6" x14ac:dyDescent="0.35">
      <c r="B1401" s="44"/>
      <c r="C1401" s="44"/>
      <c r="D1401" s="47"/>
      <c r="E1401" s="45"/>
      <c r="F1401" s="51"/>
    </row>
    <row r="1402" spans="2:6" x14ac:dyDescent="0.35">
      <c r="B1402" s="44"/>
      <c r="C1402" s="44"/>
      <c r="D1402" s="47"/>
      <c r="E1402" s="45"/>
      <c r="F1402" s="51"/>
    </row>
    <row r="1403" spans="2:6" x14ac:dyDescent="0.35">
      <c r="B1403" s="44"/>
      <c r="C1403" s="44"/>
      <c r="D1403" s="47"/>
      <c r="E1403" s="45"/>
      <c r="F1403" s="51"/>
    </row>
    <row r="1404" spans="2:6" x14ac:dyDescent="0.35">
      <c r="B1404" s="44"/>
      <c r="C1404" s="44"/>
      <c r="D1404" s="47"/>
      <c r="E1404" s="45"/>
      <c r="F1404" s="51"/>
    </row>
    <row r="1405" spans="2:6" x14ac:dyDescent="0.35">
      <c r="B1405" s="44"/>
      <c r="C1405" s="44"/>
      <c r="D1405" s="47"/>
      <c r="E1405" s="45"/>
      <c r="F1405" s="51"/>
    </row>
    <row r="1406" spans="2:6" x14ac:dyDescent="0.35">
      <c r="B1406" s="44"/>
      <c r="C1406" s="44"/>
      <c r="D1406" s="47"/>
      <c r="E1406" s="45"/>
      <c r="F1406" s="51"/>
    </row>
    <row r="1407" spans="2:6" x14ac:dyDescent="0.35">
      <c r="B1407" s="44"/>
      <c r="C1407" s="44"/>
      <c r="D1407" s="47"/>
      <c r="E1407" s="45"/>
      <c r="F1407" s="51"/>
    </row>
    <row r="1408" spans="2:6" x14ac:dyDescent="0.35">
      <c r="B1408" s="44"/>
      <c r="C1408" s="44"/>
      <c r="D1408" s="47"/>
      <c r="E1408" s="45"/>
      <c r="F1408" s="51"/>
    </row>
    <row r="1409" spans="2:6" x14ac:dyDescent="0.35">
      <c r="B1409" s="44"/>
      <c r="C1409" s="44"/>
      <c r="D1409" s="47"/>
      <c r="E1409" s="45"/>
      <c r="F1409" s="51"/>
    </row>
    <row r="1410" spans="2:6" x14ac:dyDescent="0.35">
      <c r="B1410" s="44"/>
      <c r="C1410" s="44"/>
      <c r="D1410" s="47"/>
      <c r="E1410" s="45"/>
      <c r="F1410" s="51"/>
    </row>
    <row r="1411" spans="2:6" x14ac:dyDescent="0.35">
      <c r="B1411" s="44"/>
      <c r="C1411" s="44"/>
      <c r="D1411" s="47"/>
      <c r="E1411" s="45"/>
      <c r="F1411" s="51"/>
    </row>
    <row r="1412" spans="2:6" x14ac:dyDescent="0.35">
      <c r="B1412" s="44"/>
      <c r="C1412" s="44"/>
      <c r="D1412" s="47"/>
      <c r="E1412" s="45"/>
      <c r="F1412" s="51"/>
    </row>
    <row r="1413" spans="2:6" x14ac:dyDescent="0.35">
      <c r="B1413" s="44"/>
      <c r="C1413" s="44"/>
      <c r="D1413" s="47"/>
      <c r="E1413" s="45"/>
      <c r="F1413" s="51"/>
    </row>
    <row r="1414" spans="2:6" x14ac:dyDescent="0.35">
      <c r="B1414" s="44"/>
      <c r="C1414" s="44"/>
      <c r="D1414" s="47"/>
      <c r="E1414" s="45"/>
      <c r="F1414" s="51"/>
    </row>
    <row r="1415" spans="2:6" x14ac:dyDescent="0.35">
      <c r="B1415" s="44"/>
      <c r="C1415" s="44"/>
      <c r="D1415" s="47"/>
      <c r="E1415" s="45"/>
      <c r="F1415" s="51"/>
    </row>
    <row r="1416" spans="2:6" x14ac:dyDescent="0.35">
      <c r="B1416" s="44"/>
      <c r="C1416" s="44"/>
      <c r="D1416" s="47"/>
      <c r="E1416" s="45"/>
      <c r="F1416" s="51"/>
    </row>
    <row r="1417" spans="2:6" x14ac:dyDescent="0.35">
      <c r="B1417" s="44"/>
      <c r="C1417" s="44"/>
      <c r="D1417" s="47"/>
      <c r="E1417" s="45"/>
      <c r="F1417" s="51"/>
    </row>
    <row r="1418" spans="2:6" x14ac:dyDescent="0.35">
      <c r="B1418" s="44"/>
      <c r="C1418" s="44"/>
      <c r="D1418" s="47"/>
      <c r="E1418" s="45"/>
      <c r="F1418" s="51"/>
    </row>
    <row r="1419" spans="2:6" x14ac:dyDescent="0.35">
      <c r="B1419" s="44"/>
      <c r="C1419" s="44"/>
      <c r="D1419" s="47"/>
      <c r="E1419" s="45"/>
      <c r="F1419" s="51"/>
    </row>
    <row r="1420" spans="2:6" x14ac:dyDescent="0.35">
      <c r="B1420" s="44"/>
      <c r="C1420" s="44"/>
      <c r="D1420" s="47"/>
      <c r="E1420" s="45"/>
      <c r="F1420" s="51"/>
    </row>
    <row r="1421" spans="2:6" x14ac:dyDescent="0.35">
      <c r="B1421" s="44"/>
      <c r="C1421" s="44"/>
      <c r="D1421" s="47"/>
      <c r="E1421" s="45"/>
      <c r="F1421" s="51"/>
    </row>
    <row r="1422" spans="2:6" x14ac:dyDescent="0.35">
      <c r="B1422" s="44"/>
      <c r="C1422" s="44"/>
      <c r="D1422" s="47"/>
      <c r="E1422" s="45"/>
      <c r="F1422" s="51"/>
    </row>
    <row r="1423" spans="2:6" x14ac:dyDescent="0.35">
      <c r="B1423" s="44"/>
      <c r="C1423" s="44"/>
      <c r="D1423" s="47"/>
      <c r="E1423" s="45"/>
      <c r="F1423" s="51"/>
    </row>
    <row r="1424" spans="2:6" x14ac:dyDescent="0.35">
      <c r="B1424" s="44"/>
      <c r="C1424" s="44"/>
      <c r="D1424" s="47"/>
      <c r="E1424" s="45"/>
      <c r="F1424" s="51"/>
    </row>
    <row r="1425" spans="2:6" x14ac:dyDescent="0.35">
      <c r="B1425" s="44"/>
      <c r="C1425" s="44"/>
      <c r="D1425" s="47"/>
      <c r="E1425" s="45"/>
      <c r="F1425" s="51"/>
    </row>
    <row r="1426" spans="2:6" x14ac:dyDescent="0.35">
      <c r="B1426" s="44"/>
      <c r="C1426" s="44"/>
      <c r="D1426" s="47"/>
      <c r="E1426" s="45"/>
      <c r="F1426" s="51"/>
    </row>
    <row r="1427" spans="2:6" x14ac:dyDescent="0.35">
      <c r="B1427" s="44"/>
      <c r="C1427" s="44"/>
      <c r="D1427" s="47"/>
      <c r="E1427" s="45"/>
      <c r="F1427" s="51"/>
    </row>
    <row r="1428" spans="2:6" x14ac:dyDescent="0.35">
      <c r="B1428" s="44"/>
      <c r="C1428" s="44"/>
      <c r="D1428" s="47"/>
      <c r="E1428" s="45"/>
      <c r="F1428" s="51"/>
    </row>
    <row r="1429" spans="2:6" x14ac:dyDescent="0.35">
      <c r="B1429" s="44"/>
      <c r="C1429" s="44"/>
      <c r="D1429" s="47"/>
      <c r="E1429" s="45"/>
      <c r="F1429" s="51"/>
    </row>
    <row r="1430" spans="2:6" x14ac:dyDescent="0.35">
      <c r="B1430" s="44"/>
      <c r="C1430" s="44"/>
      <c r="D1430" s="47"/>
      <c r="E1430" s="45"/>
      <c r="F1430" s="51"/>
    </row>
    <row r="1431" spans="2:6" x14ac:dyDescent="0.35">
      <c r="B1431" s="44"/>
      <c r="C1431" s="44"/>
      <c r="D1431" s="47"/>
      <c r="E1431" s="45"/>
      <c r="F1431" s="51"/>
    </row>
    <row r="1432" spans="2:6" x14ac:dyDescent="0.35">
      <c r="B1432" s="44"/>
      <c r="C1432" s="44"/>
      <c r="D1432" s="47"/>
      <c r="E1432" s="45"/>
      <c r="F1432" s="51"/>
    </row>
    <row r="1433" spans="2:6" x14ac:dyDescent="0.35">
      <c r="B1433" s="44"/>
      <c r="C1433" s="44"/>
      <c r="D1433" s="47"/>
      <c r="E1433" s="45"/>
      <c r="F1433" s="51"/>
    </row>
    <row r="1434" spans="2:6" x14ac:dyDescent="0.35">
      <c r="B1434" s="44"/>
      <c r="C1434" s="44"/>
      <c r="D1434" s="47"/>
      <c r="E1434" s="45"/>
      <c r="F1434" s="51"/>
    </row>
    <row r="1435" spans="2:6" x14ac:dyDescent="0.35">
      <c r="B1435" s="44"/>
      <c r="C1435" s="44"/>
      <c r="D1435" s="47"/>
      <c r="E1435" s="45"/>
      <c r="F1435" s="51"/>
    </row>
    <row r="1436" spans="2:6" x14ac:dyDescent="0.35">
      <c r="B1436" s="44"/>
      <c r="C1436" s="44"/>
      <c r="D1436" s="47"/>
      <c r="E1436" s="45"/>
      <c r="F1436" s="51"/>
    </row>
    <row r="1437" spans="2:6" x14ac:dyDescent="0.35">
      <c r="B1437" s="44"/>
      <c r="C1437" s="44"/>
      <c r="D1437" s="47"/>
      <c r="E1437" s="45"/>
      <c r="F1437" s="51"/>
    </row>
    <row r="1438" spans="2:6" x14ac:dyDescent="0.35">
      <c r="B1438" s="44"/>
      <c r="C1438" s="44"/>
      <c r="D1438" s="47"/>
      <c r="E1438" s="45"/>
      <c r="F1438" s="51"/>
    </row>
    <row r="1439" spans="2:6" x14ac:dyDescent="0.35">
      <c r="B1439" s="44"/>
      <c r="C1439" s="44"/>
      <c r="D1439" s="47"/>
      <c r="E1439" s="45"/>
      <c r="F1439" s="51"/>
    </row>
    <row r="1440" spans="2:6" x14ac:dyDescent="0.35">
      <c r="B1440" s="44"/>
      <c r="C1440" s="44"/>
      <c r="D1440" s="47"/>
      <c r="E1440" s="45"/>
      <c r="F1440" s="51"/>
    </row>
    <row r="1441" spans="2:6" x14ac:dyDescent="0.35">
      <c r="B1441" s="44"/>
      <c r="C1441" s="44"/>
      <c r="D1441" s="47"/>
      <c r="E1441" s="45"/>
      <c r="F1441" s="51"/>
    </row>
    <row r="1442" spans="2:6" x14ac:dyDescent="0.35">
      <c r="B1442" s="44"/>
      <c r="C1442" s="44"/>
      <c r="D1442" s="47"/>
      <c r="E1442" s="45"/>
      <c r="F1442" s="51"/>
    </row>
    <row r="1443" spans="2:6" x14ac:dyDescent="0.35">
      <c r="B1443" s="44"/>
      <c r="C1443" s="44"/>
      <c r="D1443" s="47"/>
      <c r="E1443" s="45"/>
      <c r="F1443" s="51"/>
    </row>
    <row r="1444" spans="2:6" x14ac:dyDescent="0.35">
      <c r="B1444" s="44"/>
      <c r="C1444" s="44"/>
      <c r="D1444" s="47"/>
      <c r="E1444" s="45"/>
      <c r="F1444" s="51"/>
    </row>
    <row r="1445" spans="2:6" x14ac:dyDescent="0.35">
      <c r="B1445" s="44"/>
      <c r="C1445" s="44"/>
      <c r="D1445" s="47"/>
      <c r="E1445" s="45"/>
      <c r="F1445" s="51"/>
    </row>
    <row r="1446" spans="2:6" x14ac:dyDescent="0.35">
      <c r="B1446" s="44"/>
      <c r="C1446" s="44"/>
      <c r="D1446" s="47"/>
      <c r="E1446" s="45"/>
      <c r="F1446" s="51"/>
    </row>
    <row r="1447" spans="2:6" x14ac:dyDescent="0.35">
      <c r="B1447" s="44"/>
      <c r="C1447" s="44"/>
      <c r="D1447" s="47"/>
      <c r="E1447" s="45"/>
      <c r="F1447" s="51"/>
    </row>
    <row r="1448" spans="2:6" x14ac:dyDescent="0.35">
      <c r="B1448" s="44"/>
      <c r="C1448" s="44"/>
      <c r="D1448" s="47"/>
      <c r="E1448" s="45"/>
      <c r="F1448" s="51"/>
    </row>
    <row r="1449" spans="2:6" x14ac:dyDescent="0.35">
      <c r="B1449" s="44"/>
      <c r="C1449" s="44"/>
      <c r="D1449" s="47"/>
      <c r="E1449" s="45"/>
      <c r="F1449" s="51"/>
    </row>
    <row r="1450" spans="2:6" x14ac:dyDescent="0.35">
      <c r="B1450" s="44"/>
      <c r="C1450" s="44"/>
      <c r="D1450" s="47"/>
      <c r="E1450" s="45"/>
      <c r="F1450" s="51"/>
    </row>
    <row r="1451" spans="2:6" x14ac:dyDescent="0.35">
      <c r="B1451" s="44"/>
      <c r="C1451" s="44"/>
      <c r="D1451" s="47"/>
      <c r="E1451" s="45"/>
      <c r="F1451" s="51"/>
    </row>
    <row r="1452" spans="2:6" x14ac:dyDescent="0.35">
      <c r="B1452" s="44"/>
      <c r="C1452" s="44"/>
      <c r="D1452" s="47"/>
      <c r="E1452" s="45"/>
      <c r="F1452" s="51"/>
    </row>
    <row r="1453" spans="2:6" x14ac:dyDescent="0.35">
      <c r="B1453" s="44"/>
      <c r="C1453" s="44"/>
      <c r="D1453" s="47"/>
      <c r="E1453" s="45"/>
      <c r="F1453" s="51"/>
    </row>
    <row r="1454" spans="2:6" x14ac:dyDescent="0.35">
      <c r="B1454" s="44"/>
      <c r="C1454" s="44"/>
      <c r="D1454" s="47"/>
      <c r="E1454" s="45"/>
      <c r="F1454" s="51"/>
    </row>
    <row r="1455" spans="2:6" x14ac:dyDescent="0.35">
      <c r="B1455" s="44"/>
      <c r="C1455" s="44"/>
      <c r="D1455" s="47"/>
      <c r="E1455" s="45"/>
      <c r="F1455" s="51"/>
    </row>
    <row r="1456" spans="2:6" x14ac:dyDescent="0.35">
      <c r="B1456" s="44"/>
      <c r="C1456" s="44"/>
      <c r="D1456" s="47"/>
      <c r="E1456" s="45"/>
      <c r="F1456" s="51"/>
    </row>
    <row r="1457" spans="2:6" x14ac:dyDescent="0.35">
      <c r="B1457" s="44"/>
      <c r="C1457" s="44"/>
      <c r="D1457" s="47"/>
      <c r="E1457" s="45"/>
      <c r="F1457" s="51"/>
    </row>
    <row r="1458" spans="2:6" x14ac:dyDescent="0.35">
      <c r="B1458" s="44"/>
      <c r="C1458" s="44"/>
      <c r="D1458" s="47"/>
      <c r="E1458" s="45"/>
      <c r="F1458" s="51"/>
    </row>
    <row r="1459" spans="2:6" x14ac:dyDescent="0.35">
      <c r="B1459" s="44"/>
      <c r="C1459" s="44"/>
      <c r="D1459" s="47"/>
      <c r="E1459" s="45"/>
      <c r="F1459" s="51"/>
    </row>
    <row r="1460" spans="2:6" x14ac:dyDescent="0.35">
      <c r="B1460" s="44"/>
      <c r="C1460" s="44"/>
      <c r="D1460" s="47"/>
      <c r="E1460" s="45"/>
      <c r="F1460" s="51"/>
    </row>
    <row r="1461" spans="2:6" x14ac:dyDescent="0.35">
      <c r="B1461" s="44"/>
      <c r="C1461" s="44"/>
      <c r="D1461" s="47"/>
      <c r="E1461" s="45"/>
      <c r="F1461" s="51"/>
    </row>
    <row r="1462" spans="2:6" x14ac:dyDescent="0.35">
      <c r="B1462" s="44"/>
      <c r="C1462" s="44"/>
      <c r="D1462" s="47"/>
      <c r="E1462" s="45"/>
      <c r="F1462" s="51"/>
    </row>
    <row r="1463" spans="2:6" x14ac:dyDescent="0.35">
      <c r="B1463" s="44"/>
      <c r="C1463" s="44"/>
      <c r="D1463" s="47"/>
      <c r="E1463" s="45"/>
      <c r="F1463" s="51"/>
    </row>
    <row r="1464" spans="2:6" x14ac:dyDescent="0.35">
      <c r="B1464" s="44"/>
      <c r="C1464" s="44"/>
      <c r="D1464" s="47"/>
      <c r="E1464" s="45"/>
      <c r="F1464" s="51"/>
    </row>
    <row r="1465" spans="2:6" x14ac:dyDescent="0.35">
      <c r="B1465" s="44"/>
      <c r="C1465" s="44"/>
      <c r="D1465" s="47"/>
      <c r="E1465" s="45"/>
      <c r="F1465" s="51"/>
    </row>
    <row r="1466" spans="2:6" x14ac:dyDescent="0.35">
      <c r="B1466" s="44"/>
      <c r="C1466" s="44"/>
      <c r="D1466" s="47"/>
      <c r="E1466" s="45"/>
      <c r="F1466" s="51"/>
    </row>
    <row r="1467" spans="2:6" x14ac:dyDescent="0.35">
      <c r="B1467" s="44"/>
      <c r="C1467" s="44"/>
      <c r="D1467" s="47"/>
      <c r="E1467" s="45"/>
      <c r="F1467" s="51"/>
    </row>
    <row r="1468" spans="2:6" x14ac:dyDescent="0.35">
      <c r="B1468" s="44"/>
      <c r="C1468" s="44"/>
      <c r="D1468" s="47"/>
      <c r="E1468" s="45"/>
      <c r="F1468" s="51"/>
    </row>
    <row r="1469" spans="2:6" x14ac:dyDescent="0.35">
      <c r="B1469" s="44"/>
      <c r="C1469" s="44"/>
      <c r="D1469" s="47"/>
      <c r="E1469" s="45"/>
      <c r="F1469" s="51"/>
    </row>
    <row r="1470" spans="2:6" x14ac:dyDescent="0.35">
      <c r="B1470" s="44"/>
      <c r="C1470" s="44"/>
      <c r="D1470" s="47"/>
      <c r="E1470" s="45"/>
      <c r="F1470" s="51"/>
    </row>
    <row r="1471" spans="2:6" x14ac:dyDescent="0.35">
      <c r="B1471" s="44"/>
      <c r="C1471" s="44"/>
      <c r="D1471" s="47"/>
      <c r="E1471" s="45"/>
      <c r="F1471" s="51"/>
    </row>
    <row r="1472" spans="2:6" x14ac:dyDescent="0.35">
      <c r="B1472" s="44"/>
      <c r="C1472" s="44"/>
      <c r="D1472" s="47"/>
      <c r="E1472" s="45"/>
      <c r="F1472" s="51"/>
    </row>
    <row r="1473" spans="2:6" x14ac:dyDescent="0.35">
      <c r="B1473" s="44"/>
      <c r="C1473" s="44"/>
      <c r="D1473" s="47"/>
      <c r="E1473" s="45"/>
      <c r="F1473" s="51"/>
    </row>
    <row r="1474" spans="2:6" x14ac:dyDescent="0.35">
      <c r="B1474" s="44"/>
      <c r="C1474" s="44"/>
      <c r="D1474" s="47"/>
      <c r="E1474" s="45"/>
      <c r="F1474" s="51"/>
    </row>
    <row r="1475" spans="2:6" x14ac:dyDescent="0.35">
      <c r="B1475" s="44"/>
      <c r="C1475" s="44"/>
      <c r="D1475" s="47"/>
      <c r="E1475" s="45"/>
      <c r="F1475" s="51"/>
    </row>
    <row r="1476" spans="2:6" x14ac:dyDescent="0.35">
      <c r="B1476" s="44"/>
      <c r="C1476" s="44"/>
      <c r="D1476" s="47"/>
      <c r="E1476" s="45"/>
      <c r="F1476" s="51"/>
    </row>
    <row r="1477" spans="2:6" x14ac:dyDescent="0.35">
      <c r="B1477" s="44"/>
      <c r="C1477" s="44"/>
      <c r="D1477" s="47"/>
      <c r="E1477" s="45"/>
      <c r="F1477" s="51"/>
    </row>
    <row r="1478" spans="2:6" x14ac:dyDescent="0.35">
      <c r="B1478" s="44"/>
      <c r="C1478" s="44"/>
      <c r="D1478" s="47"/>
      <c r="E1478" s="45"/>
      <c r="F1478" s="51"/>
    </row>
    <row r="1479" spans="2:6" x14ac:dyDescent="0.35">
      <c r="B1479" s="44"/>
      <c r="C1479" s="44"/>
      <c r="D1479" s="47"/>
      <c r="E1479" s="45"/>
      <c r="F1479" s="51"/>
    </row>
    <row r="1480" spans="2:6" x14ac:dyDescent="0.35">
      <c r="B1480" s="44"/>
      <c r="C1480" s="44"/>
      <c r="D1480" s="47"/>
      <c r="E1480" s="45"/>
      <c r="F1480" s="51"/>
    </row>
    <row r="1481" spans="2:6" x14ac:dyDescent="0.35">
      <c r="B1481" s="44"/>
      <c r="C1481" s="44"/>
      <c r="D1481" s="47"/>
      <c r="E1481" s="45"/>
      <c r="F1481" s="51"/>
    </row>
    <row r="1482" spans="2:6" x14ac:dyDescent="0.35">
      <c r="B1482" s="44"/>
      <c r="C1482" s="44"/>
      <c r="D1482" s="47"/>
      <c r="E1482" s="45"/>
      <c r="F1482" s="51"/>
    </row>
    <row r="1483" spans="2:6" x14ac:dyDescent="0.35">
      <c r="B1483" s="44"/>
      <c r="C1483" s="44"/>
      <c r="D1483" s="47"/>
      <c r="E1483" s="45"/>
      <c r="F1483" s="51"/>
    </row>
    <row r="1484" spans="2:6" x14ac:dyDescent="0.35">
      <c r="B1484" s="44"/>
      <c r="C1484" s="44"/>
      <c r="D1484" s="47"/>
      <c r="E1484" s="45"/>
      <c r="F1484" s="51"/>
    </row>
    <row r="1485" spans="2:6" x14ac:dyDescent="0.35">
      <c r="B1485" s="44"/>
      <c r="C1485" s="44"/>
      <c r="D1485" s="47"/>
      <c r="E1485" s="45"/>
      <c r="F1485" s="51"/>
    </row>
    <row r="1486" spans="2:6" x14ac:dyDescent="0.35">
      <c r="B1486" s="44"/>
      <c r="C1486" s="44"/>
      <c r="D1486" s="47"/>
      <c r="E1486" s="45"/>
      <c r="F1486" s="51"/>
    </row>
    <row r="1487" spans="2:6" x14ac:dyDescent="0.35">
      <c r="B1487" s="44"/>
      <c r="C1487" s="44"/>
      <c r="D1487" s="47"/>
      <c r="E1487" s="45"/>
      <c r="F1487" s="51"/>
    </row>
    <row r="1488" spans="2:6" x14ac:dyDescent="0.35">
      <c r="B1488" s="44"/>
      <c r="C1488" s="44"/>
      <c r="D1488" s="47"/>
      <c r="E1488" s="45"/>
      <c r="F1488" s="51"/>
    </row>
    <row r="1489" spans="2:6" x14ac:dyDescent="0.35">
      <c r="B1489" s="44"/>
      <c r="C1489" s="44"/>
      <c r="D1489" s="47"/>
      <c r="E1489" s="45"/>
      <c r="F1489" s="51"/>
    </row>
    <row r="1490" spans="2:6" x14ac:dyDescent="0.35">
      <c r="B1490" s="44"/>
      <c r="C1490" s="44"/>
      <c r="D1490" s="47"/>
      <c r="E1490" s="45"/>
      <c r="F1490" s="51"/>
    </row>
    <row r="1491" spans="2:6" x14ac:dyDescent="0.35">
      <c r="B1491" s="44"/>
      <c r="C1491" s="44"/>
      <c r="D1491" s="47"/>
      <c r="E1491" s="45"/>
      <c r="F1491" s="51"/>
    </row>
    <row r="1492" spans="2:6" x14ac:dyDescent="0.35">
      <c r="B1492" s="44"/>
      <c r="C1492" s="44"/>
      <c r="D1492" s="47"/>
      <c r="E1492" s="45"/>
      <c r="F1492" s="51"/>
    </row>
    <row r="1493" spans="2:6" x14ac:dyDescent="0.35">
      <c r="B1493" s="44"/>
      <c r="C1493" s="44"/>
      <c r="D1493" s="47"/>
      <c r="E1493" s="45"/>
      <c r="F1493" s="51"/>
    </row>
    <row r="1494" spans="2:6" x14ac:dyDescent="0.35">
      <c r="B1494" s="44"/>
      <c r="C1494" s="44"/>
      <c r="D1494" s="47"/>
      <c r="E1494" s="45"/>
      <c r="F1494" s="51"/>
    </row>
    <row r="1495" spans="2:6" x14ac:dyDescent="0.35">
      <c r="B1495" s="44"/>
      <c r="C1495" s="44"/>
      <c r="D1495" s="47"/>
      <c r="E1495" s="45"/>
      <c r="F1495" s="51"/>
    </row>
    <row r="1496" spans="2:6" x14ac:dyDescent="0.35">
      <c r="B1496" s="44"/>
      <c r="C1496" s="44"/>
      <c r="D1496" s="47"/>
      <c r="E1496" s="45"/>
      <c r="F1496" s="51"/>
    </row>
    <row r="1497" spans="2:6" x14ac:dyDescent="0.35">
      <c r="B1497" s="44"/>
      <c r="C1497" s="44"/>
      <c r="D1497" s="47"/>
      <c r="E1497" s="45"/>
      <c r="F1497" s="51"/>
    </row>
    <row r="1498" spans="2:6" x14ac:dyDescent="0.35">
      <c r="B1498" s="44"/>
      <c r="C1498" s="44"/>
      <c r="D1498" s="47"/>
      <c r="E1498" s="45"/>
      <c r="F1498" s="51"/>
    </row>
    <row r="1499" spans="2:6" x14ac:dyDescent="0.35">
      <c r="B1499" s="44"/>
      <c r="C1499" s="44"/>
      <c r="D1499" s="47"/>
      <c r="E1499" s="45"/>
      <c r="F1499" s="51"/>
    </row>
    <row r="1500" spans="2:6" x14ac:dyDescent="0.35">
      <c r="B1500" s="44"/>
      <c r="C1500" s="44"/>
      <c r="D1500" s="47"/>
      <c r="E1500" s="45"/>
      <c r="F1500" s="51"/>
    </row>
    <row r="1501" spans="2:6" x14ac:dyDescent="0.35">
      <c r="B1501" s="44"/>
      <c r="C1501" s="44"/>
      <c r="D1501" s="47"/>
      <c r="E1501" s="45"/>
      <c r="F1501" s="51"/>
    </row>
    <row r="1502" spans="2:6" x14ac:dyDescent="0.35">
      <c r="B1502" s="44"/>
      <c r="C1502" s="44"/>
      <c r="D1502" s="47"/>
      <c r="E1502" s="45"/>
      <c r="F1502" s="51"/>
    </row>
    <row r="1503" spans="2:6" x14ac:dyDescent="0.35">
      <c r="B1503" s="44"/>
      <c r="C1503" s="44"/>
      <c r="D1503" s="47"/>
      <c r="E1503" s="45"/>
      <c r="F1503" s="51"/>
    </row>
    <row r="1504" spans="2:6" x14ac:dyDescent="0.35">
      <c r="B1504" s="44"/>
      <c r="C1504" s="44"/>
      <c r="D1504" s="47"/>
      <c r="E1504" s="45"/>
      <c r="F1504" s="51"/>
    </row>
    <row r="1505" spans="2:6" x14ac:dyDescent="0.35">
      <c r="B1505" s="44"/>
      <c r="C1505" s="44"/>
      <c r="D1505" s="47"/>
      <c r="E1505" s="45"/>
      <c r="F1505" s="51"/>
    </row>
    <row r="1506" spans="2:6" x14ac:dyDescent="0.35">
      <c r="B1506" s="44"/>
      <c r="C1506" s="44"/>
      <c r="D1506" s="47"/>
      <c r="E1506" s="45"/>
      <c r="F1506" s="51"/>
    </row>
    <row r="1507" spans="2:6" x14ac:dyDescent="0.35">
      <c r="B1507" s="44"/>
      <c r="C1507" s="44"/>
      <c r="D1507" s="47"/>
      <c r="E1507" s="45"/>
      <c r="F1507" s="51"/>
    </row>
    <row r="1508" spans="2:6" x14ac:dyDescent="0.35">
      <c r="B1508" s="44"/>
      <c r="C1508" s="44"/>
      <c r="D1508" s="47"/>
      <c r="E1508" s="45"/>
      <c r="F1508" s="51"/>
    </row>
    <row r="1509" spans="2:6" x14ac:dyDescent="0.35">
      <c r="B1509" s="44"/>
      <c r="C1509" s="44"/>
      <c r="D1509" s="47"/>
      <c r="E1509" s="45"/>
      <c r="F1509" s="51"/>
    </row>
    <row r="1510" spans="2:6" x14ac:dyDescent="0.35">
      <c r="B1510" s="44"/>
      <c r="C1510" s="44"/>
      <c r="D1510" s="47"/>
      <c r="E1510" s="45"/>
      <c r="F1510" s="51"/>
    </row>
    <row r="1511" spans="2:6" x14ac:dyDescent="0.35">
      <c r="B1511" s="44"/>
      <c r="C1511" s="44"/>
      <c r="D1511" s="47"/>
      <c r="E1511" s="45"/>
      <c r="F1511" s="51"/>
    </row>
    <row r="1512" spans="2:6" x14ac:dyDescent="0.35">
      <c r="B1512" s="44"/>
      <c r="C1512" s="44"/>
      <c r="D1512" s="47"/>
      <c r="E1512" s="45"/>
      <c r="F1512" s="51"/>
    </row>
    <row r="1513" spans="2:6" x14ac:dyDescent="0.35">
      <c r="B1513" s="44"/>
      <c r="C1513" s="44"/>
      <c r="D1513" s="47"/>
      <c r="E1513" s="45"/>
      <c r="F1513" s="51"/>
    </row>
    <row r="1514" spans="2:6" x14ac:dyDescent="0.35">
      <c r="B1514" s="44"/>
      <c r="C1514" s="44"/>
      <c r="D1514" s="47"/>
      <c r="E1514" s="45"/>
      <c r="F1514" s="51"/>
    </row>
    <row r="1515" spans="2:6" x14ac:dyDescent="0.35">
      <c r="B1515" s="44"/>
      <c r="C1515" s="44"/>
      <c r="D1515" s="47"/>
      <c r="E1515" s="45"/>
      <c r="F1515" s="51"/>
    </row>
    <row r="1516" spans="2:6" x14ac:dyDescent="0.35">
      <c r="B1516" s="44"/>
      <c r="C1516" s="44"/>
      <c r="D1516" s="47"/>
      <c r="E1516" s="45"/>
      <c r="F1516" s="51"/>
    </row>
    <row r="1517" spans="2:6" x14ac:dyDescent="0.35">
      <c r="B1517" s="44"/>
      <c r="C1517" s="44"/>
      <c r="D1517" s="47"/>
      <c r="E1517" s="45"/>
      <c r="F1517" s="51"/>
    </row>
    <row r="1518" spans="2:6" x14ac:dyDescent="0.35">
      <c r="B1518" s="44"/>
      <c r="C1518" s="44"/>
      <c r="D1518" s="47"/>
      <c r="E1518" s="45"/>
      <c r="F1518" s="51"/>
    </row>
    <row r="1519" spans="2:6" x14ac:dyDescent="0.35">
      <c r="B1519" s="44"/>
      <c r="C1519" s="44"/>
      <c r="D1519" s="47"/>
      <c r="E1519" s="45"/>
      <c r="F1519" s="51"/>
    </row>
    <row r="1520" spans="2:6" x14ac:dyDescent="0.35">
      <c r="B1520" s="44"/>
      <c r="C1520" s="44"/>
      <c r="D1520" s="47"/>
      <c r="E1520" s="45"/>
      <c r="F1520" s="51"/>
    </row>
    <row r="1521" spans="2:6" x14ac:dyDescent="0.35">
      <c r="B1521" s="44"/>
      <c r="C1521" s="44"/>
      <c r="D1521" s="47"/>
      <c r="E1521" s="45"/>
      <c r="F1521" s="51"/>
    </row>
    <row r="1522" spans="2:6" x14ac:dyDescent="0.35">
      <c r="B1522" s="44"/>
      <c r="C1522" s="44"/>
      <c r="D1522" s="47"/>
      <c r="E1522" s="45"/>
      <c r="F1522" s="51"/>
    </row>
    <row r="1523" spans="2:6" x14ac:dyDescent="0.35">
      <c r="B1523" s="44"/>
      <c r="C1523" s="44"/>
      <c r="D1523" s="47"/>
      <c r="E1523" s="45"/>
      <c r="F1523" s="51"/>
    </row>
    <row r="1524" spans="2:6" x14ac:dyDescent="0.35">
      <c r="B1524" s="44"/>
      <c r="C1524" s="44"/>
      <c r="D1524" s="47"/>
      <c r="E1524" s="45"/>
      <c r="F1524" s="51"/>
    </row>
    <row r="1525" spans="2:6" x14ac:dyDescent="0.35">
      <c r="B1525" s="44"/>
      <c r="C1525" s="44"/>
      <c r="D1525" s="47"/>
      <c r="E1525" s="45"/>
      <c r="F1525" s="51"/>
    </row>
    <row r="1526" spans="2:6" x14ac:dyDescent="0.35">
      <c r="B1526" s="44"/>
      <c r="C1526" s="44"/>
      <c r="D1526" s="47"/>
      <c r="E1526" s="45"/>
      <c r="F1526" s="51"/>
    </row>
    <row r="1527" spans="2:6" x14ac:dyDescent="0.35">
      <c r="B1527" s="44"/>
      <c r="C1527" s="44"/>
      <c r="D1527" s="47"/>
      <c r="E1527" s="45"/>
      <c r="F1527" s="51"/>
    </row>
    <row r="1528" spans="2:6" x14ac:dyDescent="0.35">
      <c r="B1528" s="44"/>
      <c r="C1528" s="44"/>
      <c r="D1528" s="47"/>
      <c r="E1528" s="45"/>
      <c r="F1528" s="51"/>
    </row>
    <row r="1529" spans="2:6" x14ac:dyDescent="0.35">
      <c r="B1529" s="44"/>
      <c r="C1529" s="44"/>
      <c r="D1529" s="47"/>
      <c r="E1529" s="45"/>
      <c r="F1529" s="51"/>
    </row>
    <row r="1530" spans="2:6" x14ac:dyDescent="0.35">
      <c r="B1530" s="44"/>
      <c r="C1530" s="44"/>
      <c r="D1530" s="47"/>
      <c r="E1530" s="45"/>
      <c r="F1530" s="51"/>
    </row>
    <row r="1531" spans="2:6" x14ac:dyDescent="0.35">
      <c r="B1531" s="44"/>
      <c r="C1531" s="44"/>
      <c r="D1531" s="47"/>
      <c r="E1531" s="45"/>
      <c r="F1531" s="51"/>
    </row>
    <row r="1532" spans="2:6" x14ac:dyDescent="0.35">
      <c r="B1532" s="44"/>
      <c r="C1532" s="44"/>
      <c r="D1532" s="47"/>
      <c r="E1532" s="45"/>
      <c r="F1532" s="51"/>
    </row>
    <row r="1533" spans="2:6" x14ac:dyDescent="0.35">
      <c r="B1533" s="44"/>
      <c r="C1533" s="44"/>
      <c r="D1533" s="47"/>
      <c r="E1533" s="45"/>
      <c r="F1533" s="51"/>
    </row>
    <row r="1534" spans="2:6" x14ac:dyDescent="0.35">
      <c r="B1534" s="44"/>
      <c r="C1534" s="44"/>
      <c r="D1534" s="47"/>
      <c r="E1534" s="45"/>
      <c r="F1534" s="51"/>
    </row>
    <row r="1535" spans="2:6" x14ac:dyDescent="0.35">
      <c r="B1535" s="46"/>
      <c r="C1535" s="44"/>
      <c r="D1535" s="72"/>
      <c r="E1535" s="44"/>
      <c r="F1535" s="58"/>
    </row>
    <row r="1536" spans="2:6" x14ac:dyDescent="0.35">
      <c r="B1536" s="40"/>
      <c r="C1536" s="38"/>
      <c r="D1536" s="73"/>
      <c r="E1536" s="38"/>
      <c r="F1536" s="59"/>
    </row>
    <row r="1537" spans="2:6" x14ac:dyDescent="0.35">
      <c r="B1537" s="42"/>
      <c r="C1537" s="37"/>
      <c r="D1537" s="39"/>
      <c r="E1537" s="37"/>
      <c r="F1537" s="41"/>
    </row>
    <row r="1538" spans="2:6" x14ac:dyDescent="0.35">
      <c r="B1538" s="42"/>
      <c r="C1538" s="37"/>
      <c r="D1538" s="39"/>
      <c r="E1538" s="37"/>
      <c r="F1538" s="41"/>
    </row>
    <row r="1539" spans="2:6" x14ac:dyDescent="0.35">
      <c r="B1539" s="42"/>
      <c r="C1539" s="37"/>
      <c r="D1539" s="39"/>
      <c r="E1539" s="37"/>
      <c r="F1539" s="41"/>
    </row>
    <row r="1540" spans="2:6" x14ac:dyDescent="0.35">
      <c r="B1540" s="42"/>
      <c r="C1540" s="37"/>
      <c r="D1540" s="39"/>
      <c r="E1540" s="37"/>
      <c r="F1540" s="41"/>
    </row>
    <row r="1541" spans="2:6" x14ac:dyDescent="0.35">
      <c r="B1541" s="42"/>
      <c r="C1541" s="37"/>
      <c r="D1541" s="39"/>
      <c r="E1541" s="37"/>
      <c r="F1541" s="41"/>
    </row>
    <row r="1542" spans="2:6" x14ac:dyDescent="0.35">
      <c r="B1542" s="42"/>
      <c r="C1542" s="37"/>
      <c r="D1542" s="39"/>
      <c r="E1542" s="37"/>
      <c r="F1542" s="41"/>
    </row>
    <row r="1543" spans="2:6" x14ac:dyDescent="0.35">
      <c r="B1543" s="42"/>
      <c r="C1543" s="37"/>
      <c r="D1543" s="39"/>
      <c r="E1543" s="37"/>
      <c r="F1543" s="41"/>
    </row>
    <row r="1544" spans="2:6" x14ac:dyDescent="0.35">
      <c r="B1544" s="42"/>
      <c r="C1544" s="37"/>
      <c r="D1544" s="39"/>
      <c r="E1544" s="37"/>
      <c r="F1544" s="41"/>
    </row>
    <row r="1545" spans="2:6" x14ac:dyDescent="0.35">
      <c r="B1545" s="42"/>
      <c r="C1545" s="37"/>
      <c r="D1545" s="39"/>
      <c r="E1545" s="37"/>
      <c r="F1545" s="41"/>
    </row>
    <row r="1546" spans="2:6" x14ac:dyDescent="0.35">
      <c r="B1546" s="42"/>
      <c r="C1546" s="37"/>
      <c r="D1546" s="39"/>
      <c r="E1546" s="37"/>
      <c r="F1546" s="41"/>
    </row>
    <row r="1547" spans="2:6" x14ac:dyDescent="0.35">
      <c r="B1547" s="42"/>
      <c r="C1547" s="37"/>
      <c r="D1547" s="39"/>
      <c r="E1547" s="37"/>
      <c r="F1547" s="41"/>
    </row>
    <row r="1548" spans="2:6" x14ac:dyDescent="0.35">
      <c r="B1548" s="42"/>
      <c r="C1548" s="37"/>
      <c r="D1548" s="39"/>
      <c r="E1548" s="37"/>
      <c r="F1548" s="41"/>
    </row>
    <row r="1549" spans="2:6" x14ac:dyDescent="0.35">
      <c r="B1549" s="42"/>
      <c r="C1549" s="37"/>
      <c r="D1549" s="39"/>
      <c r="E1549" s="37"/>
      <c r="F1549" s="41"/>
    </row>
    <row r="1550" spans="2:6" x14ac:dyDescent="0.35">
      <c r="B1550" s="42"/>
      <c r="C1550" s="37"/>
      <c r="D1550" s="39"/>
      <c r="E1550" s="37"/>
      <c r="F1550" s="41"/>
    </row>
    <row r="1551" spans="2:6" x14ac:dyDescent="0.35">
      <c r="B1551" s="42"/>
      <c r="C1551" s="37"/>
      <c r="D1551" s="39"/>
      <c r="E1551" s="37"/>
      <c r="F1551" s="41"/>
    </row>
    <row r="1552" spans="2:6" x14ac:dyDescent="0.35">
      <c r="B1552" s="42"/>
      <c r="C1552" s="37"/>
      <c r="D1552" s="39"/>
      <c r="E1552" s="37"/>
      <c r="F1552" s="41"/>
    </row>
    <row r="1553" spans="2:6" x14ac:dyDescent="0.35">
      <c r="B1553" s="42"/>
      <c r="C1553" s="37"/>
      <c r="D1553" s="39"/>
      <c r="E1553" s="37"/>
      <c r="F1553" s="41"/>
    </row>
    <row r="1554" spans="2:6" x14ac:dyDescent="0.35">
      <c r="B1554" s="42"/>
      <c r="C1554" s="37"/>
      <c r="D1554" s="39"/>
      <c r="E1554" s="37"/>
      <c r="F1554" s="41"/>
    </row>
    <row r="1555" spans="2:6" x14ac:dyDescent="0.35">
      <c r="B1555" s="42"/>
      <c r="C1555" s="37"/>
      <c r="D1555" s="39"/>
      <c r="E1555" s="37"/>
      <c r="F1555" s="41"/>
    </row>
    <row r="1556" spans="2:6" x14ac:dyDescent="0.35">
      <c r="B1556" s="42"/>
      <c r="C1556" s="37"/>
      <c r="D1556" s="39"/>
      <c r="E1556" s="37"/>
      <c r="F1556" s="41"/>
    </row>
    <row r="1557" spans="2:6" x14ac:dyDescent="0.35">
      <c r="B1557" s="42"/>
      <c r="C1557" s="37"/>
      <c r="D1557" s="39"/>
      <c r="E1557" s="37"/>
      <c r="F1557" s="41"/>
    </row>
    <row r="1558" spans="2:6" x14ac:dyDescent="0.35">
      <c r="B1558" s="42"/>
      <c r="C1558" s="37"/>
      <c r="D1558" s="39"/>
      <c r="E1558" s="37"/>
      <c r="F1558" s="41"/>
    </row>
    <row r="1559" spans="2:6" x14ac:dyDescent="0.35">
      <c r="B1559" s="42"/>
      <c r="C1559" s="37"/>
      <c r="D1559" s="39"/>
      <c r="E1559" s="37"/>
      <c r="F1559" s="41"/>
    </row>
    <row r="1560" spans="2:6" x14ac:dyDescent="0.35">
      <c r="B1560" s="42"/>
      <c r="C1560" s="37"/>
      <c r="D1560" s="39"/>
      <c r="E1560" s="37"/>
      <c r="F1560" s="41"/>
    </row>
    <row r="1561" spans="2:6" x14ac:dyDescent="0.35">
      <c r="B1561" s="42"/>
      <c r="C1561" s="37"/>
      <c r="D1561" s="39"/>
      <c r="E1561" s="37"/>
      <c r="F1561" s="41"/>
    </row>
    <row r="1562" spans="2:6" x14ac:dyDescent="0.35">
      <c r="B1562" s="42"/>
      <c r="C1562" s="37"/>
      <c r="D1562" s="39"/>
      <c r="E1562" s="37"/>
      <c r="F1562" s="41"/>
    </row>
    <row r="1563" spans="2:6" x14ac:dyDescent="0.35">
      <c r="B1563" s="42"/>
      <c r="C1563" s="37"/>
      <c r="D1563" s="39"/>
      <c r="E1563" s="37"/>
      <c r="F1563" s="41"/>
    </row>
    <row r="1564" spans="2:6" x14ac:dyDescent="0.35">
      <c r="B1564" s="42"/>
      <c r="C1564" s="37"/>
      <c r="D1564" s="39"/>
      <c r="E1564" s="37"/>
      <c r="F1564" s="41"/>
    </row>
    <row r="1565" spans="2:6" x14ac:dyDescent="0.35">
      <c r="B1565" s="42"/>
      <c r="C1565" s="37"/>
      <c r="D1565" s="39"/>
      <c r="E1565" s="37"/>
      <c r="F1565" s="41"/>
    </row>
  </sheetData>
  <mergeCells count="5">
    <mergeCell ref="B2:H2"/>
    <mergeCell ref="C3:D3"/>
    <mergeCell ref="B4:H4"/>
    <mergeCell ref="C5:G5"/>
    <mergeCell ref="B6:I6"/>
  </mergeCells>
  <conditionalFormatting sqref="D68:D137">
    <cfRule type="duplicateValues" dxfId="3" priority="11"/>
  </conditionalFormatting>
  <conditionalFormatting sqref="D138:D1534">
    <cfRule type="duplicateValues" dxfId="2" priority="10"/>
  </conditionalFormatting>
  <conditionalFormatting sqref="E68:E137">
    <cfRule type="duplicateValues" dxfId="1" priority="1"/>
  </conditionalFormatting>
  <conditionalFormatting sqref="F362:F695 F697:F1534 F138:F360">
    <cfRule type="duplicateValues" dxfId="0" priority="5"/>
  </conditionalFormatting>
  <dataValidations count="2">
    <dataValidation type="list" allowBlank="1" showInputMessage="1" showErrorMessage="1" sqref="F68" xr:uid="{F5641178-B6DA-4499-9C0C-584788A90581}">
      <formula1>Sadalas</formula1>
    </dataValidation>
    <dataValidation type="list" allowBlank="1" showInputMessage="1" showErrorMessage="1" sqref="C68:C69" xr:uid="{3BF59B10-8285-43D9-AC3A-2968D4BFD4CF}">
      <formula1>Izmainas</formula1>
    </dataValidation>
  </dataValidations>
  <hyperlinks>
    <hyperlink ref="C3" r:id="rId1" display="Skatīt iesnieguma pielikuma veidlapas paraugu" xr:uid="{5314F6D0-DA67-42EB-923F-9D3111938B0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2A546-10B3-4835-9DF5-3A7DA7565386}">
  <sheetPr codeName="Sheet1"/>
  <dimension ref="A1:AC306"/>
  <sheetViews>
    <sheetView tabSelected="1" zoomScale="118" zoomScaleNormal="118" workbookViewId="0">
      <pane ySplit="3" topLeftCell="A304" activePane="bottomLeft" state="frozen"/>
      <selection pane="bottomLeft" activeCell="B54" sqref="B54"/>
    </sheetView>
  </sheetViews>
  <sheetFormatPr defaultColWidth="9.1796875" defaultRowHeight="13" x14ac:dyDescent="0.3"/>
  <cols>
    <col min="1" max="1" width="10.81640625" style="9" customWidth="1"/>
    <col min="2" max="2" width="25" style="29" customWidth="1"/>
    <col min="3" max="3" width="23.1796875" style="9" customWidth="1"/>
    <col min="4" max="4" width="12.453125" style="4" customWidth="1"/>
    <col min="5" max="5" width="17.453125" style="29" customWidth="1"/>
    <col min="6" max="6" width="10.81640625" style="4" customWidth="1"/>
    <col min="7" max="7" width="50.81640625" style="10" customWidth="1"/>
    <col min="8" max="8" width="16.81640625" style="4" customWidth="1"/>
    <col min="9" max="10" width="17.81640625" style="4" customWidth="1"/>
    <col min="11" max="11" width="14.1796875" style="4" customWidth="1"/>
    <col min="12" max="12" width="10.54296875" style="4" customWidth="1"/>
    <col min="13" max="13" width="9.81640625" style="4" customWidth="1"/>
    <col min="14" max="14" width="13.1796875" style="11" customWidth="1"/>
    <col min="15" max="15" width="9.1796875" style="11"/>
    <col min="16" max="16" width="14" style="11" customWidth="1"/>
    <col min="17" max="18" width="11.1796875" style="11" bestFit="1" customWidth="1"/>
    <col min="19" max="19" width="11.54296875" style="11" customWidth="1"/>
    <col min="20" max="20" width="9.1796875" style="11"/>
    <col min="21" max="23" width="11.1796875" style="11" bestFit="1" customWidth="1"/>
    <col min="24" max="24" width="12.81640625" style="11" customWidth="1"/>
    <col min="25" max="25" width="9.1796875" style="11"/>
    <col min="26" max="28" width="11.1796875" style="11" bestFit="1" customWidth="1"/>
    <col min="29" max="16384" width="9.1796875" style="12"/>
  </cols>
  <sheetData>
    <row r="1" spans="1:28" ht="15" customHeight="1" x14ac:dyDescent="0.3">
      <c r="A1" s="123" t="s">
        <v>11</v>
      </c>
      <c r="B1" s="123" t="s">
        <v>12</v>
      </c>
      <c r="C1" s="123" t="s">
        <v>13</v>
      </c>
      <c r="D1" s="123" t="s">
        <v>14</v>
      </c>
      <c r="E1" s="123" t="s">
        <v>15</v>
      </c>
      <c r="F1" s="123" t="s">
        <v>16</v>
      </c>
      <c r="G1" s="123" t="s">
        <v>0</v>
      </c>
      <c r="H1" s="123" t="s">
        <v>793</v>
      </c>
      <c r="I1" s="123" t="s">
        <v>17</v>
      </c>
      <c r="J1" s="123" t="s">
        <v>349</v>
      </c>
      <c r="K1" s="125" t="s">
        <v>18</v>
      </c>
      <c r="L1" s="126"/>
      <c r="M1" s="127"/>
      <c r="N1" s="120" t="s">
        <v>19</v>
      </c>
      <c r="O1" s="121"/>
      <c r="P1" s="121"/>
      <c r="Q1" s="121"/>
      <c r="R1" s="121"/>
      <c r="S1" s="121"/>
      <c r="T1" s="121"/>
      <c r="U1" s="121"/>
      <c r="V1" s="121"/>
      <c r="W1" s="121"/>
      <c r="X1" s="121"/>
      <c r="Y1" s="121"/>
      <c r="Z1" s="121"/>
      <c r="AA1" s="121"/>
      <c r="AB1" s="122"/>
    </row>
    <row r="2" spans="1:28" ht="47.25" customHeight="1" x14ac:dyDescent="0.3">
      <c r="A2" s="124"/>
      <c r="B2" s="124"/>
      <c r="C2" s="124"/>
      <c r="D2" s="124"/>
      <c r="E2" s="124"/>
      <c r="F2" s="124"/>
      <c r="G2" s="124"/>
      <c r="H2" s="124"/>
      <c r="I2" s="124"/>
      <c r="J2" s="124"/>
      <c r="K2" s="128"/>
      <c r="L2" s="129"/>
      <c r="M2" s="130"/>
      <c r="N2" s="120" t="s">
        <v>350</v>
      </c>
      <c r="O2" s="121"/>
      <c r="P2" s="121"/>
      <c r="Q2" s="121"/>
      <c r="R2" s="122"/>
      <c r="S2" s="120" t="s">
        <v>794</v>
      </c>
      <c r="T2" s="121"/>
      <c r="U2" s="121"/>
      <c r="V2" s="121"/>
      <c r="W2" s="122"/>
      <c r="X2" s="120" t="s">
        <v>20</v>
      </c>
      <c r="Y2" s="121"/>
      <c r="Z2" s="121"/>
      <c r="AA2" s="121"/>
      <c r="AB2" s="122"/>
    </row>
    <row r="3" spans="1:28" x14ac:dyDescent="0.3">
      <c r="A3" s="14"/>
      <c r="B3" s="14"/>
      <c r="C3" s="14"/>
      <c r="D3" s="13"/>
      <c r="E3" s="14"/>
      <c r="F3" s="13"/>
      <c r="G3" s="15"/>
      <c r="H3" s="13"/>
      <c r="I3" s="13"/>
      <c r="J3" s="13"/>
      <c r="K3" s="13" t="s">
        <v>21</v>
      </c>
      <c r="L3" s="13" t="s">
        <v>22</v>
      </c>
      <c r="M3" s="13" t="s">
        <v>23</v>
      </c>
      <c r="N3" s="16" t="s">
        <v>24</v>
      </c>
      <c r="O3" s="16" t="s">
        <v>25</v>
      </c>
      <c r="P3" s="16" t="s">
        <v>26</v>
      </c>
      <c r="Q3" s="16" t="s">
        <v>27</v>
      </c>
      <c r="R3" s="16" t="s">
        <v>28</v>
      </c>
      <c r="S3" s="16" t="s">
        <v>24</v>
      </c>
      <c r="T3" s="16" t="s">
        <v>25</v>
      </c>
      <c r="U3" s="16" t="s">
        <v>26</v>
      </c>
      <c r="V3" s="16" t="s">
        <v>27</v>
      </c>
      <c r="W3" s="16" t="s">
        <v>28</v>
      </c>
      <c r="X3" s="16" t="s">
        <v>24</v>
      </c>
      <c r="Y3" s="16" t="s">
        <v>25</v>
      </c>
      <c r="Z3" s="16" t="s">
        <v>26</v>
      </c>
      <c r="AA3" s="16" t="s">
        <v>27</v>
      </c>
      <c r="AB3" s="16" t="s">
        <v>28</v>
      </c>
    </row>
    <row r="4" spans="1:28" ht="26" x14ac:dyDescent="0.3">
      <c r="A4" s="1" t="s">
        <v>340</v>
      </c>
      <c r="B4" s="6" t="s">
        <v>33</v>
      </c>
      <c r="C4" s="1" t="s">
        <v>2</v>
      </c>
      <c r="D4" s="17" t="s">
        <v>30</v>
      </c>
      <c r="E4" s="6" t="s">
        <v>33</v>
      </c>
      <c r="F4" s="17" t="s">
        <v>176</v>
      </c>
      <c r="G4" s="3" t="s">
        <v>177</v>
      </c>
      <c r="H4" s="5">
        <v>0</v>
      </c>
      <c r="I4" s="5">
        <v>143.36000000000001</v>
      </c>
      <c r="J4" s="5">
        <f t="shared" ref="J4:J29" si="0">I4-H4</f>
        <v>143.36000000000001</v>
      </c>
      <c r="K4" s="19">
        <v>0</v>
      </c>
      <c r="L4" s="19">
        <v>0</v>
      </c>
      <c r="M4" s="19">
        <v>30</v>
      </c>
      <c r="N4" s="5">
        <v>4300.8</v>
      </c>
      <c r="O4" s="5">
        <v>0</v>
      </c>
      <c r="P4" s="5">
        <v>0</v>
      </c>
      <c r="Q4" s="5">
        <v>0</v>
      </c>
      <c r="R4" s="5">
        <v>0</v>
      </c>
      <c r="S4" s="5">
        <v>4300.8</v>
      </c>
      <c r="T4" s="5">
        <v>0</v>
      </c>
      <c r="U4" s="5">
        <v>0</v>
      </c>
      <c r="V4" s="5">
        <v>0</v>
      </c>
      <c r="W4" s="5">
        <v>0</v>
      </c>
      <c r="X4" s="5">
        <v>4300.8</v>
      </c>
      <c r="Y4" s="5">
        <v>0</v>
      </c>
      <c r="Z4" s="5">
        <v>0</v>
      </c>
      <c r="AA4" s="5">
        <v>0</v>
      </c>
      <c r="AB4" s="5">
        <v>0</v>
      </c>
    </row>
    <row r="5" spans="1:28" ht="26" x14ac:dyDescent="0.3">
      <c r="A5" s="7" t="s">
        <v>341</v>
      </c>
      <c r="B5" s="6" t="s">
        <v>33</v>
      </c>
      <c r="C5" s="1" t="s">
        <v>2</v>
      </c>
      <c r="D5" s="17" t="s">
        <v>30</v>
      </c>
      <c r="E5" s="6" t="s">
        <v>33</v>
      </c>
      <c r="F5" s="17" t="s">
        <v>176</v>
      </c>
      <c r="G5" s="3" t="s">
        <v>178</v>
      </c>
      <c r="H5" s="5">
        <v>0</v>
      </c>
      <c r="I5" s="5">
        <v>342.16</v>
      </c>
      <c r="J5" s="5">
        <f t="shared" si="0"/>
        <v>342.16</v>
      </c>
      <c r="K5" s="19">
        <v>0</v>
      </c>
      <c r="L5" s="19">
        <v>0</v>
      </c>
      <c r="M5" s="19">
        <v>35</v>
      </c>
      <c r="N5" s="5">
        <v>11975.6</v>
      </c>
      <c r="O5" s="5">
        <v>0</v>
      </c>
      <c r="P5" s="5">
        <v>0</v>
      </c>
      <c r="Q5" s="5">
        <v>0</v>
      </c>
      <c r="R5" s="5">
        <v>0</v>
      </c>
      <c r="S5" s="5">
        <v>11975.6</v>
      </c>
      <c r="T5" s="5">
        <v>0</v>
      </c>
      <c r="U5" s="5">
        <v>0</v>
      </c>
      <c r="V5" s="5">
        <v>0</v>
      </c>
      <c r="W5" s="5">
        <v>0</v>
      </c>
      <c r="X5" s="5">
        <v>11975.6</v>
      </c>
      <c r="Y5" s="5">
        <v>0</v>
      </c>
      <c r="Z5" s="5">
        <v>0</v>
      </c>
      <c r="AA5" s="5">
        <v>0</v>
      </c>
      <c r="AB5" s="5">
        <v>0</v>
      </c>
    </row>
    <row r="6" spans="1:28" ht="52" x14ac:dyDescent="0.3">
      <c r="A6" s="1" t="s">
        <v>154</v>
      </c>
      <c r="B6" s="6" t="s">
        <v>155</v>
      </c>
      <c r="C6" s="1" t="s">
        <v>2</v>
      </c>
      <c r="D6" s="17" t="s">
        <v>81</v>
      </c>
      <c r="E6" s="6" t="s">
        <v>156</v>
      </c>
      <c r="F6" s="17" t="s">
        <v>176</v>
      </c>
      <c r="G6" s="3" t="s">
        <v>302</v>
      </c>
      <c r="H6" s="5">
        <v>0</v>
      </c>
      <c r="I6" s="5">
        <v>43.340957060604254</v>
      </c>
      <c r="J6" s="5">
        <f t="shared" si="0"/>
        <v>43.340957060604254</v>
      </c>
      <c r="K6" s="19">
        <v>45</v>
      </c>
      <c r="L6" s="19">
        <v>0</v>
      </c>
      <c r="M6" s="19">
        <v>0</v>
      </c>
      <c r="N6" s="5">
        <v>0</v>
      </c>
      <c r="O6" s="5">
        <v>0</v>
      </c>
      <c r="P6" s="5">
        <f>J6*K6</f>
        <v>1950.3430677271915</v>
      </c>
      <c r="Q6" s="5">
        <v>0</v>
      </c>
      <c r="R6" s="5">
        <v>0</v>
      </c>
      <c r="S6" s="5">
        <v>0</v>
      </c>
      <c r="T6" s="5">
        <v>0</v>
      </c>
      <c r="U6" s="5">
        <f>P6</f>
        <v>1950.3430677271915</v>
      </c>
      <c r="V6" s="5">
        <v>0</v>
      </c>
      <c r="W6" s="5">
        <v>0</v>
      </c>
      <c r="X6" s="5">
        <v>0</v>
      </c>
      <c r="Y6" s="5">
        <v>0</v>
      </c>
      <c r="Z6" s="5">
        <f>U6</f>
        <v>1950.3430677271915</v>
      </c>
      <c r="AA6" s="5">
        <v>0</v>
      </c>
      <c r="AB6" s="5">
        <v>0</v>
      </c>
    </row>
    <row r="7" spans="1:28" ht="52" x14ac:dyDescent="0.3">
      <c r="A7" s="1" t="s">
        <v>154</v>
      </c>
      <c r="B7" s="6" t="s">
        <v>155</v>
      </c>
      <c r="C7" s="1" t="s">
        <v>2</v>
      </c>
      <c r="D7" s="17" t="s">
        <v>81</v>
      </c>
      <c r="E7" s="6" t="s">
        <v>156</v>
      </c>
      <c r="F7" s="17" t="s">
        <v>176</v>
      </c>
      <c r="G7" s="3" t="s">
        <v>303</v>
      </c>
      <c r="H7" s="5">
        <v>0</v>
      </c>
      <c r="I7" s="5">
        <v>64.02</v>
      </c>
      <c r="J7" s="5">
        <f t="shared" si="0"/>
        <v>64.02</v>
      </c>
      <c r="K7" s="19"/>
      <c r="L7" s="19"/>
      <c r="M7" s="19"/>
      <c r="N7" s="5">
        <v>0</v>
      </c>
      <c r="O7" s="5">
        <v>0</v>
      </c>
      <c r="P7" s="5">
        <v>4609.4399999999996</v>
      </c>
      <c r="Q7" s="5">
        <v>0</v>
      </c>
      <c r="R7" s="5">
        <v>0</v>
      </c>
      <c r="S7" s="5">
        <v>0</v>
      </c>
      <c r="T7" s="5">
        <v>0</v>
      </c>
      <c r="U7" s="5">
        <v>6145.92</v>
      </c>
      <c r="V7" s="5">
        <v>0</v>
      </c>
      <c r="W7" s="5">
        <v>0</v>
      </c>
      <c r="X7" s="5">
        <v>0</v>
      </c>
      <c r="Y7" s="5">
        <v>0</v>
      </c>
      <c r="Z7" s="5">
        <v>4609.4400000000005</v>
      </c>
      <c r="AA7" s="5">
        <v>0</v>
      </c>
      <c r="AB7" s="5">
        <v>0</v>
      </c>
    </row>
    <row r="8" spans="1:28" ht="33.75" customHeight="1" x14ac:dyDescent="0.3">
      <c r="A8" s="1" t="s">
        <v>154</v>
      </c>
      <c r="B8" s="6" t="s">
        <v>155</v>
      </c>
      <c r="C8" s="1" t="s">
        <v>2</v>
      </c>
      <c r="D8" s="17" t="s">
        <v>81</v>
      </c>
      <c r="E8" s="6" t="s">
        <v>156</v>
      </c>
      <c r="F8" s="17" t="s">
        <v>176</v>
      </c>
      <c r="G8" s="3" t="s">
        <v>304</v>
      </c>
      <c r="H8" s="5">
        <v>0</v>
      </c>
      <c r="I8" s="5">
        <v>80.03</v>
      </c>
      <c r="J8" s="5">
        <f t="shared" si="0"/>
        <v>80.03</v>
      </c>
      <c r="K8" s="19"/>
      <c r="L8" s="19"/>
      <c r="M8" s="19"/>
      <c r="N8" s="5">
        <v>0</v>
      </c>
      <c r="O8" s="5">
        <v>0</v>
      </c>
      <c r="P8" s="5">
        <v>3841.44</v>
      </c>
      <c r="Q8" s="5">
        <v>0</v>
      </c>
      <c r="R8" s="5">
        <v>0</v>
      </c>
      <c r="S8" s="5">
        <v>0</v>
      </c>
      <c r="T8" s="5">
        <v>0</v>
      </c>
      <c r="U8" s="5">
        <v>19207.199999999997</v>
      </c>
      <c r="V8" s="5">
        <v>0</v>
      </c>
      <c r="W8" s="5">
        <v>0</v>
      </c>
      <c r="X8" s="5">
        <v>0</v>
      </c>
      <c r="Y8" s="5">
        <v>0</v>
      </c>
      <c r="Z8" s="5">
        <v>38414.399999999994</v>
      </c>
      <c r="AA8" s="5">
        <v>0</v>
      </c>
      <c r="AB8" s="5">
        <v>0</v>
      </c>
    </row>
    <row r="9" spans="1:28" ht="37.5" customHeight="1" x14ac:dyDescent="0.3">
      <c r="A9" s="1" t="s">
        <v>63</v>
      </c>
      <c r="B9" s="6" t="s">
        <v>64</v>
      </c>
      <c r="C9" s="1" t="s">
        <v>2</v>
      </c>
      <c r="D9" s="17" t="s">
        <v>30</v>
      </c>
      <c r="E9" s="6" t="s">
        <v>65</v>
      </c>
      <c r="F9" s="20" t="s">
        <v>176</v>
      </c>
      <c r="G9" s="3" t="s">
        <v>219</v>
      </c>
      <c r="H9" s="5">
        <v>0</v>
      </c>
      <c r="I9" s="5">
        <v>10.19</v>
      </c>
      <c r="J9" s="5">
        <f t="shared" si="0"/>
        <v>10.19</v>
      </c>
      <c r="K9" s="19"/>
      <c r="L9" s="19"/>
      <c r="M9" s="19">
        <v>500</v>
      </c>
      <c r="N9" s="5">
        <v>5095</v>
      </c>
      <c r="O9" s="5">
        <v>0</v>
      </c>
      <c r="P9" s="5">
        <v>0</v>
      </c>
      <c r="Q9" s="5">
        <v>0</v>
      </c>
      <c r="R9" s="5">
        <v>0</v>
      </c>
      <c r="S9" s="5">
        <v>5095</v>
      </c>
      <c r="T9" s="5">
        <v>0</v>
      </c>
      <c r="U9" s="5">
        <v>0</v>
      </c>
      <c r="V9" s="5">
        <v>0</v>
      </c>
      <c r="W9" s="5">
        <v>0</v>
      </c>
      <c r="X9" s="5">
        <v>5095</v>
      </c>
      <c r="Y9" s="5">
        <v>0</v>
      </c>
      <c r="Z9" s="5">
        <v>0</v>
      </c>
      <c r="AA9" s="5">
        <v>0</v>
      </c>
      <c r="AB9" s="5">
        <v>0</v>
      </c>
    </row>
    <row r="10" spans="1:28" ht="26" x14ac:dyDescent="0.3">
      <c r="A10" s="1" t="s">
        <v>63</v>
      </c>
      <c r="B10" s="6" t="s">
        <v>64</v>
      </c>
      <c r="C10" s="1" t="s">
        <v>2</v>
      </c>
      <c r="D10" s="17" t="s">
        <v>30</v>
      </c>
      <c r="E10" s="6" t="s">
        <v>65</v>
      </c>
      <c r="F10" s="20" t="s">
        <v>176</v>
      </c>
      <c r="G10" s="3" t="s">
        <v>220</v>
      </c>
      <c r="H10" s="5">
        <v>0</v>
      </c>
      <c r="I10" s="5">
        <v>22.21</v>
      </c>
      <c r="J10" s="5">
        <f t="shared" si="0"/>
        <v>22.21</v>
      </c>
      <c r="K10" s="19"/>
      <c r="L10" s="19"/>
      <c r="M10" s="19">
        <v>1200</v>
      </c>
      <c r="N10" s="5">
        <v>26652</v>
      </c>
      <c r="O10" s="5">
        <v>0</v>
      </c>
      <c r="P10" s="5">
        <v>0</v>
      </c>
      <c r="Q10" s="5">
        <v>0</v>
      </c>
      <c r="R10" s="5">
        <v>0</v>
      </c>
      <c r="S10" s="5">
        <v>26652</v>
      </c>
      <c r="T10" s="5">
        <v>0</v>
      </c>
      <c r="U10" s="5">
        <v>0</v>
      </c>
      <c r="V10" s="5">
        <v>0</v>
      </c>
      <c r="W10" s="5">
        <v>0</v>
      </c>
      <c r="X10" s="5">
        <v>26652</v>
      </c>
      <c r="Y10" s="5">
        <v>0</v>
      </c>
      <c r="Z10" s="5">
        <v>0</v>
      </c>
      <c r="AA10" s="5">
        <v>0</v>
      </c>
      <c r="AB10" s="5">
        <v>0</v>
      </c>
    </row>
    <row r="11" spans="1:28" ht="52" x14ac:dyDescent="0.3">
      <c r="A11" s="1" t="s">
        <v>104</v>
      </c>
      <c r="B11" s="6" t="s">
        <v>105</v>
      </c>
      <c r="C11" s="1" t="s">
        <v>29</v>
      </c>
      <c r="D11" s="17" t="s">
        <v>30</v>
      </c>
      <c r="E11" s="6" t="s">
        <v>65</v>
      </c>
      <c r="F11" s="20" t="s">
        <v>245</v>
      </c>
      <c r="G11" s="3" t="s">
        <v>105</v>
      </c>
      <c r="H11" s="5">
        <v>9.98</v>
      </c>
      <c r="I11" s="5">
        <v>12.64</v>
      </c>
      <c r="J11" s="5">
        <f t="shared" si="0"/>
        <v>2.66</v>
      </c>
      <c r="K11" s="19">
        <v>92827</v>
      </c>
      <c r="L11" s="19"/>
      <c r="M11" s="19">
        <v>22336</v>
      </c>
      <c r="N11" s="5">
        <v>59413.760000000002</v>
      </c>
      <c r="O11" s="5">
        <v>0</v>
      </c>
      <c r="P11" s="5">
        <v>92827</v>
      </c>
      <c r="Q11" s="5">
        <v>0</v>
      </c>
      <c r="R11" s="5">
        <v>0</v>
      </c>
      <c r="S11" s="5">
        <v>59413.760000000002</v>
      </c>
      <c r="T11" s="5">
        <v>0</v>
      </c>
      <c r="U11" s="5">
        <v>92827</v>
      </c>
      <c r="V11" s="5">
        <v>0</v>
      </c>
      <c r="W11" s="5">
        <v>0</v>
      </c>
      <c r="X11" s="5">
        <v>59413.760000000002</v>
      </c>
      <c r="Y11" s="5">
        <v>0</v>
      </c>
      <c r="Z11" s="5">
        <v>92827</v>
      </c>
      <c r="AA11" s="5">
        <v>0</v>
      </c>
      <c r="AB11" s="5">
        <v>0</v>
      </c>
    </row>
    <row r="12" spans="1:28" ht="26" x14ac:dyDescent="0.3">
      <c r="A12" s="1" t="s">
        <v>165</v>
      </c>
      <c r="B12" s="6" t="s">
        <v>166</v>
      </c>
      <c r="C12" s="1" t="s">
        <v>29</v>
      </c>
      <c r="D12" s="17" t="s">
        <v>30</v>
      </c>
      <c r="E12" s="6" t="s">
        <v>65</v>
      </c>
      <c r="F12" s="20" t="s">
        <v>309</v>
      </c>
      <c r="G12" s="3" t="s">
        <v>310</v>
      </c>
      <c r="H12" s="5">
        <v>62.45</v>
      </c>
      <c r="I12" s="5">
        <v>70.61</v>
      </c>
      <c r="J12" s="5">
        <f t="shared" si="0"/>
        <v>8.1599999999999966</v>
      </c>
      <c r="K12" s="19">
        <v>1030</v>
      </c>
      <c r="L12" s="19"/>
      <c r="M12" s="19">
        <v>4117</v>
      </c>
      <c r="N12" s="5">
        <v>33594.719999999987</v>
      </c>
      <c r="O12" s="5">
        <v>0</v>
      </c>
      <c r="P12" s="5">
        <v>8404.7999999999956</v>
      </c>
      <c r="Q12" s="5">
        <v>0</v>
      </c>
      <c r="R12" s="5">
        <v>0</v>
      </c>
      <c r="S12" s="5">
        <v>33594.719999999987</v>
      </c>
      <c r="T12" s="5">
        <v>0</v>
      </c>
      <c r="U12" s="5">
        <v>8404.7999999999956</v>
      </c>
      <c r="V12" s="5">
        <v>0</v>
      </c>
      <c r="W12" s="5">
        <v>0</v>
      </c>
      <c r="X12" s="5">
        <v>33594.719999999987</v>
      </c>
      <c r="Y12" s="5">
        <v>0</v>
      </c>
      <c r="Z12" s="5">
        <v>8404.7999999999956</v>
      </c>
      <c r="AA12" s="5">
        <v>0</v>
      </c>
      <c r="AB12" s="5">
        <v>0</v>
      </c>
    </row>
    <row r="13" spans="1:28" ht="39" x14ac:dyDescent="0.3">
      <c r="A13" s="1" t="s">
        <v>165</v>
      </c>
      <c r="B13" s="6" t="s">
        <v>166</v>
      </c>
      <c r="C13" s="1" t="s">
        <v>29</v>
      </c>
      <c r="D13" s="17" t="s">
        <v>30</v>
      </c>
      <c r="E13" s="6" t="s">
        <v>65</v>
      </c>
      <c r="F13" s="20" t="s">
        <v>311</v>
      </c>
      <c r="G13" s="3" t="s">
        <v>312</v>
      </c>
      <c r="H13" s="5">
        <v>32.159999999999997</v>
      </c>
      <c r="I13" s="5">
        <v>40.82</v>
      </c>
      <c r="J13" s="5">
        <f t="shared" si="0"/>
        <v>8.6600000000000037</v>
      </c>
      <c r="K13" s="19">
        <v>736</v>
      </c>
      <c r="L13" s="19"/>
      <c r="M13" s="19">
        <v>2667</v>
      </c>
      <c r="N13" s="5">
        <v>23096.220000000008</v>
      </c>
      <c r="O13" s="5">
        <v>0</v>
      </c>
      <c r="P13" s="5">
        <v>6373.7600000000029</v>
      </c>
      <c r="Q13" s="5">
        <v>0</v>
      </c>
      <c r="R13" s="5">
        <v>0</v>
      </c>
      <c r="S13" s="5">
        <v>23096.220000000008</v>
      </c>
      <c r="T13" s="5">
        <v>0</v>
      </c>
      <c r="U13" s="5">
        <v>6373.7600000000029</v>
      </c>
      <c r="V13" s="5">
        <v>0</v>
      </c>
      <c r="W13" s="5">
        <v>0</v>
      </c>
      <c r="X13" s="5">
        <v>23096.220000000008</v>
      </c>
      <c r="Y13" s="5">
        <v>0</v>
      </c>
      <c r="Z13" s="5">
        <v>6373.7600000000029</v>
      </c>
      <c r="AA13" s="5">
        <v>0</v>
      </c>
      <c r="AB13" s="5">
        <v>0</v>
      </c>
    </row>
    <row r="14" spans="1:28" ht="26" x14ac:dyDescent="0.3">
      <c r="A14" s="1" t="s">
        <v>165</v>
      </c>
      <c r="B14" s="6" t="s">
        <v>166</v>
      </c>
      <c r="C14" s="1" t="s">
        <v>29</v>
      </c>
      <c r="D14" s="17" t="s">
        <v>30</v>
      </c>
      <c r="E14" s="6" t="s">
        <v>65</v>
      </c>
      <c r="F14" s="20" t="s">
        <v>313</v>
      </c>
      <c r="G14" s="3" t="s">
        <v>314</v>
      </c>
      <c r="H14" s="5">
        <v>96.43</v>
      </c>
      <c r="I14" s="5">
        <v>99.76</v>
      </c>
      <c r="J14" s="5">
        <f t="shared" si="0"/>
        <v>3.3299999999999983</v>
      </c>
      <c r="K14" s="19">
        <v>1579</v>
      </c>
      <c r="L14" s="19"/>
      <c r="M14" s="19">
        <v>15107</v>
      </c>
      <c r="N14" s="5">
        <v>50306.309999999976</v>
      </c>
      <c r="O14" s="5">
        <v>0</v>
      </c>
      <c r="P14" s="5">
        <v>5258.069999999997</v>
      </c>
      <c r="Q14" s="5">
        <v>0</v>
      </c>
      <c r="R14" s="5">
        <v>0</v>
      </c>
      <c r="S14" s="5">
        <v>50306.309999999976</v>
      </c>
      <c r="T14" s="5">
        <v>0</v>
      </c>
      <c r="U14" s="5">
        <v>5258.069999999997</v>
      </c>
      <c r="V14" s="5">
        <v>0</v>
      </c>
      <c r="W14" s="5">
        <v>0</v>
      </c>
      <c r="X14" s="5">
        <v>50306.309999999976</v>
      </c>
      <c r="Y14" s="5">
        <v>0</v>
      </c>
      <c r="Z14" s="5">
        <v>5258.069999999997</v>
      </c>
      <c r="AA14" s="5">
        <v>0</v>
      </c>
      <c r="AB14" s="5">
        <v>0</v>
      </c>
    </row>
    <row r="15" spans="1:28" ht="26" x14ac:dyDescent="0.3">
      <c r="A15" s="1" t="s">
        <v>165</v>
      </c>
      <c r="B15" s="6" t="s">
        <v>166</v>
      </c>
      <c r="C15" s="1" t="s">
        <v>29</v>
      </c>
      <c r="D15" s="17" t="s">
        <v>30</v>
      </c>
      <c r="E15" s="6" t="s">
        <v>65</v>
      </c>
      <c r="F15" s="20" t="s">
        <v>315</v>
      </c>
      <c r="G15" s="3" t="s">
        <v>316</v>
      </c>
      <c r="H15" s="5">
        <v>38.57</v>
      </c>
      <c r="I15" s="5">
        <v>50.07</v>
      </c>
      <c r="J15" s="5">
        <f t="shared" si="0"/>
        <v>11.5</v>
      </c>
      <c r="K15" s="19">
        <v>13592</v>
      </c>
      <c r="L15" s="19"/>
      <c r="M15" s="19">
        <v>13537</v>
      </c>
      <c r="N15" s="5">
        <v>155675.5</v>
      </c>
      <c r="O15" s="5">
        <v>0</v>
      </c>
      <c r="P15" s="5">
        <v>156308</v>
      </c>
      <c r="Q15" s="5">
        <v>0</v>
      </c>
      <c r="R15" s="5">
        <v>0</v>
      </c>
      <c r="S15" s="5">
        <v>155675.5</v>
      </c>
      <c r="T15" s="5">
        <v>0</v>
      </c>
      <c r="U15" s="5">
        <v>156308</v>
      </c>
      <c r="V15" s="5">
        <v>0</v>
      </c>
      <c r="W15" s="5">
        <v>0</v>
      </c>
      <c r="X15" s="5">
        <v>155675.5</v>
      </c>
      <c r="Y15" s="5">
        <v>0</v>
      </c>
      <c r="Z15" s="5">
        <v>156308</v>
      </c>
      <c r="AA15" s="5">
        <v>0</v>
      </c>
      <c r="AB15" s="5">
        <v>0</v>
      </c>
    </row>
    <row r="16" spans="1:28" ht="26" x14ac:dyDescent="0.3">
      <c r="A16" s="1" t="s">
        <v>165</v>
      </c>
      <c r="B16" s="6" t="s">
        <v>166</v>
      </c>
      <c r="C16" s="1" t="s">
        <v>29</v>
      </c>
      <c r="D16" s="17" t="s">
        <v>30</v>
      </c>
      <c r="E16" s="6" t="s">
        <v>65</v>
      </c>
      <c r="F16" s="20" t="s">
        <v>317</v>
      </c>
      <c r="G16" s="3" t="s">
        <v>318</v>
      </c>
      <c r="H16" s="5">
        <v>20.88</v>
      </c>
      <c r="I16" s="5">
        <v>28.36</v>
      </c>
      <c r="J16" s="5">
        <f t="shared" si="0"/>
        <v>7.48</v>
      </c>
      <c r="K16" s="19">
        <v>4814</v>
      </c>
      <c r="L16" s="19"/>
      <c r="M16" s="19">
        <v>3083</v>
      </c>
      <c r="N16" s="5">
        <v>23060.84</v>
      </c>
      <c r="O16" s="5">
        <v>0</v>
      </c>
      <c r="P16" s="5">
        <v>36008.720000000001</v>
      </c>
      <c r="Q16" s="5">
        <v>0</v>
      </c>
      <c r="R16" s="5">
        <v>0</v>
      </c>
      <c r="S16" s="5">
        <v>23060.84</v>
      </c>
      <c r="T16" s="5">
        <v>0</v>
      </c>
      <c r="U16" s="5">
        <v>36008.720000000001</v>
      </c>
      <c r="V16" s="5">
        <v>0</v>
      </c>
      <c r="W16" s="5">
        <v>0</v>
      </c>
      <c r="X16" s="5">
        <v>23060.84</v>
      </c>
      <c r="Y16" s="5">
        <v>0</v>
      </c>
      <c r="Z16" s="5">
        <v>36008.720000000001</v>
      </c>
      <c r="AA16" s="5">
        <v>0</v>
      </c>
      <c r="AB16" s="5">
        <v>0</v>
      </c>
    </row>
    <row r="17" spans="1:29" ht="26" x14ac:dyDescent="0.3">
      <c r="A17" s="1" t="s">
        <v>165</v>
      </c>
      <c r="B17" s="6" t="s">
        <v>166</v>
      </c>
      <c r="C17" s="1" t="s">
        <v>29</v>
      </c>
      <c r="D17" s="17" t="s">
        <v>30</v>
      </c>
      <c r="E17" s="6" t="s">
        <v>65</v>
      </c>
      <c r="F17" s="20" t="s">
        <v>319</v>
      </c>
      <c r="G17" s="3" t="s">
        <v>320</v>
      </c>
      <c r="H17" s="5">
        <v>95.07</v>
      </c>
      <c r="I17" s="5">
        <v>144.12</v>
      </c>
      <c r="J17" s="5">
        <f t="shared" si="0"/>
        <v>49.050000000000011</v>
      </c>
      <c r="K17" s="19">
        <v>10459</v>
      </c>
      <c r="L17" s="19"/>
      <c r="M17" s="19">
        <v>31106</v>
      </c>
      <c r="N17" s="5">
        <v>1525749.3000000003</v>
      </c>
      <c r="O17" s="5">
        <v>0</v>
      </c>
      <c r="P17" s="5">
        <v>513013.95000000013</v>
      </c>
      <c r="Q17" s="5">
        <v>0</v>
      </c>
      <c r="R17" s="5">
        <v>0</v>
      </c>
      <c r="S17" s="5">
        <v>1525749.3000000003</v>
      </c>
      <c r="T17" s="5">
        <v>0</v>
      </c>
      <c r="U17" s="5">
        <v>513013.95000000013</v>
      </c>
      <c r="V17" s="5">
        <v>0</v>
      </c>
      <c r="W17" s="5">
        <v>0</v>
      </c>
      <c r="X17" s="5">
        <v>1525749.3000000003</v>
      </c>
      <c r="Y17" s="5">
        <v>0</v>
      </c>
      <c r="Z17" s="5">
        <v>513013.95000000013</v>
      </c>
      <c r="AA17" s="5">
        <v>0</v>
      </c>
      <c r="AB17" s="5">
        <v>0</v>
      </c>
    </row>
    <row r="18" spans="1:29" ht="26" x14ac:dyDescent="0.3">
      <c r="A18" s="1" t="s">
        <v>165</v>
      </c>
      <c r="B18" s="6" t="s">
        <v>166</v>
      </c>
      <c r="C18" s="1" t="s">
        <v>29</v>
      </c>
      <c r="D18" s="17" t="s">
        <v>30</v>
      </c>
      <c r="E18" s="6" t="s">
        <v>65</v>
      </c>
      <c r="F18" s="20" t="s">
        <v>321</v>
      </c>
      <c r="G18" s="3" t="s">
        <v>322</v>
      </c>
      <c r="H18" s="5">
        <v>49.14</v>
      </c>
      <c r="I18" s="5">
        <v>52.67</v>
      </c>
      <c r="J18" s="5">
        <f t="shared" si="0"/>
        <v>3.5300000000000011</v>
      </c>
      <c r="K18" s="19">
        <v>8118</v>
      </c>
      <c r="L18" s="19"/>
      <c r="M18" s="19">
        <v>44833</v>
      </c>
      <c r="N18" s="5">
        <v>158260.49000000005</v>
      </c>
      <c r="O18" s="5">
        <v>0</v>
      </c>
      <c r="P18" s="5">
        <v>28656.540000000008</v>
      </c>
      <c r="Q18" s="5">
        <v>0</v>
      </c>
      <c r="R18" s="5">
        <v>0</v>
      </c>
      <c r="S18" s="5">
        <v>158260.49000000005</v>
      </c>
      <c r="T18" s="5">
        <v>0</v>
      </c>
      <c r="U18" s="5">
        <v>28656.540000000008</v>
      </c>
      <c r="V18" s="5">
        <v>0</v>
      </c>
      <c r="W18" s="5">
        <v>0</v>
      </c>
      <c r="X18" s="5">
        <v>158260.49000000005</v>
      </c>
      <c r="Y18" s="5">
        <v>0</v>
      </c>
      <c r="Z18" s="5">
        <v>28656.540000000008</v>
      </c>
      <c r="AA18" s="5">
        <v>0</v>
      </c>
      <c r="AB18" s="5">
        <v>0</v>
      </c>
    </row>
    <row r="19" spans="1:29" ht="26" x14ac:dyDescent="0.3">
      <c r="A19" s="1" t="s">
        <v>165</v>
      </c>
      <c r="B19" s="6" t="s">
        <v>166</v>
      </c>
      <c r="C19" s="1" t="s">
        <v>29</v>
      </c>
      <c r="D19" s="17" t="s">
        <v>30</v>
      </c>
      <c r="E19" s="6" t="s">
        <v>65</v>
      </c>
      <c r="F19" s="20" t="s">
        <v>323</v>
      </c>
      <c r="G19" s="3" t="s">
        <v>324</v>
      </c>
      <c r="H19" s="5">
        <v>103.91</v>
      </c>
      <c r="I19" s="5">
        <v>124.42</v>
      </c>
      <c r="J19" s="5">
        <f t="shared" si="0"/>
        <v>20.510000000000005</v>
      </c>
      <c r="K19" s="19">
        <v>20356</v>
      </c>
      <c r="L19" s="19"/>
      <c r="M19" s="19">
        <v>2895</v>
      </c>
      <c r="N19" s="5">
        <v>59376.450000000012</v>
      </c>
      <c r="O19" s="5">
        <v>0</v>
      </c>
      <c r="P19" s="5">
        <v>417501.56000000011</v>
      </c>
      <c r="Q19" s="5">
        <v>0</v>
      </c>
      <c r="R19" s="5">
        <v>0</v>
      </c>
      <c r="S19" s="5">
        <v>59376.450000000012</v>
      </c>
      <c r="T19" s="5">
        <v>0</v>
      </c>
      <c r="U19" s="5">
        <v>417501.56000000011</v>
      </c>
      <c r="V19" s="5">
        <v>0</v>
      </c>
      <c r="W19" s="5">
        <v>0</v>
      </c>
      <c r="X19" s="5">
        <v>59376.450000000012</v>
      </c>
      <c r="Y19" s="5">
        <v>0</v>
      </c>
      <c r="Z19" s="5">
        <v>417501.56000000011</v>
      </c>
      <c r="AA19" s="5">
        <v>0</v>
      </c>
      <c r="AB19" s="5">
        <v>0</v>
      </c>
    </row>
    <row r="20" spans="1:29" ht="26" x14ac:dyDescent="0.3">
      <c r="A20" s="1" t="s">
        <v>148</v>
      </c>
      <c r="B20" s="6" t="s">
        <v>149</v>
      </c>
      <c r="C20" s="1" t="s">
        <v>2</v>
      </c>
      <c r="D20" s="17" t="s">
        <v>30</v>
      </c>
      <c r="E20" s="6" t="s">
        <v>4</v>
      </c>
      <c r="F20" s="17" t="s">
        <v>176</v>
      </c>
      <c r="G20" s="3" t="s">
        <v>288</v>
      </c>
      <c r="H20" s="5">
        <v>0</v>
      </c>
      <c r="I20" s="5">
        <v>2.82</v>
      </c>
      <c r="J20" s="5">
        <f t="shared" si="0"/>
        <v>2.82</v>
      </c>
      <c r="K20" s="19">
        <v>1150</v>
      </c>
      <c r="L20" s="19"/>
      <c r="M20" s="19"/>
      <c r="N20" s="5">
        <v>0</v>
      </c>
      <c r="O20" s="5">
        <v>0</v>
      </c>
      <c r="P20" s="5">
        <v>3243</v>
      </c>
      <c r="Q20" s="5">
        <v>0</v>
      </c>
      <c r="R20" s="5">
        <v>0</v>
      </c>
      <c r="S20" s="5">
        <v>0</v>
      </c>
      <c r="T20" s="5">
        <v>0</v>
      </c>
      <c r="U20" s="5">
        <v>3243</v>
      </c>
      <c r="V20" s="5">
        <v>0</v>
      </c>
      <c r="W20" s="5">
        <v>0</v>
      </c>
      <c r="X20" s="5">
        <v>0</v>
      </c>
      <c r="Y20" s="5">
        <v>0</v>
      </c>
      <c r="Z20" s="5">
        <v>3243</v>
      </c>
      <c r="AA20" s="5">
        <v>0</v>
      </c>
      <c r="AB20" s="5">
        <v>0</v>
      </c>
    </row>
    <row r="21" spans="1:29" ht="26" x14ac:dyDescent="0.3">
      <c r="A21" s="1" t="s">
        <v>148</v>
      </c>
      <c r="B21" s="6" t="s">
        <v>149</v>
      </c>
      <c r="C21" s="1" t="s">
        <v>2</v>
      </c>
      <c r="D21" s="17" t="s">
        <v>30</v>
      </c>
      <c r="E21" s="6" t="s">
        <v>4</v>
      </c>
      <c r="F21" s="17" t="s">
        <v>176</v>
      </c>
      <c r="G21" s="3" t="s">
        <v>289</v>
      </c>
      <c r="H21" s="5">
        <v>0</v>
      </c>
      <c r="I21" s="5">
        <v>8.51</v>
      </c>
      <c r="J21" s="5">
        <f t="shared" si="0"/>
        <v>8.51</v>
      </c>
      <c r="K21" s="19">
        <v>1279</v>
      </c>
      <c r="L21" s="19"/>
      <c r="M21" s="19"/>
      <c r="N21" s="5">
        <v>0</v>
      </c>
      <c r="O21" s="5">
        <v>0</v>
      </c>
      <c r="P21" s="5">
        <v>10884.289999999999</v>
      </c>
      <c r="Q21" s="5">
        <v>0</v>
      </c>
      <c r="R21" s="5">
        <v>0</v>
      </c>
      <c r="S21" s="5">
        <v>0</v>
      </c>
      <c r="T21" s="5">
        <v>0</v>
      </c>
      <c r="U21" s="5">
        <v>10884.289999999999</v>
      </c>
      <c r="V21" s="5">
        <v>0</v>
      </c>
      <c r="W21" s="5">
        <v>0</v>
      </c>
      <c r="X21" s="5">
        <v>0</v>
      </c>
      <c r="Y21" s="5">
        <v>0</v>
      </c>
      <c r="Z21" s="5">
        <v>10884.289999999999</v>
      </c>
      <c r="AA21" s="5">
        <v>0</v>
      </c>
      <c r="AB21" s="5">
        <v>0</v>
      </c>
    </row>
    <row r="22" spans="1:29" ht="52" x14ac:dyDescent="0.3">
      <c r="A22" s="1" t="s">
        <v>66</v>
      </c>
      <c r="B22" s="6" t="s">
        <v>67</v>
      </c>
      <c r="C22" s="1" t="s">
        <v>2</v>
      </c>
      <c r="D22" s="17" t="s">
        <v>30</v>
      </c>
      <c r="E22" s="6" t="s">
        <v>5</v>
      </c>
      <c r="F22" s="20" t="s">
        <v>176</v>
      </c>
      <c r="G22" s="2" t="s">
        <v>67</v>
      </c>
      <c r="H22" s="5">
        <v>0</v>
      </c>
      <c r="I22" s="5">
        <v>30.06</v>
      </c>
      <c r="J22" s="5">
        <f t="shared" si="0"/>
        <v>30.06</v>
      </c>
      <c r="K22" s="19">
        <v>2500</v>
      </c>
      <c r="L22" s="19"/>
      <c r="M22" s="19"/>
      <c r="N22" s="5">
        <v>0</v>
      </c>
      <c r="O22" s="5">
        <v>0</v>
      </c>
      <c r="P22" s="5">
        <v>75150</v>
      </c>
      <c r="Q22" s="5">
        <v>0</v>
      </c>
      <c r="R22" s="5">
        <v>0</v>
      </c>
      <c r="S22" s="5">
        <v>0</v>
      </c>
      <c r="T22" s="5">
        <v>0</v>
      </c>
      <c r="U22" s="5">
        <f>P22</f>
        <v>75150</v>
      </c>
      <c r="V22" s="5">
        <v>0</v>
      </c>
      <c r="W22" s="5">
        <v>0</v>
      </c>
      <c r="X22" s="5">
        <v>0</v>
      </c>
      <c r="Y22" s="5">
        <v>0</v>
      </c>
      <c r="Z22" s="5">
        <f>P22</f>
        <v>75150</v>
      </c>
      <c r="AA22" s="5">
        <v>0</v>
      </c>
      <c r="AB22" s="5">
        <v>0</v>
      </c>
    </row>
    <row r="23" spans="1:29" ht="52" x14ac:dyDescent="0.3">
      <c r="A23" s="1" t="s">
        <v>128</v>
      </c>
      <c r="B23" s="6" t="s">
        <v>129</v>
      </c>
      <c r="C23" s="1" t="s">
        <v>51</v>
      </c>
      <c r="D23" s="17" t="s">
        <v>81</v>
      </c>
      <c r="E23" s="6" t="s">
        <v>5</v>
      </c>
      <c r="F23" s="20" t="s">
        <v>272</v>
      </c>
      <c r="G23" s="2" t="s">
        <v>273</v>
      </c>
      <c r="H23" s="5">
        <v>0</v>
      </c>
      <c r="I23" s="5">
        <v>32.799999999999997</v>
      </c>
      <c r="J23" s="5">
        <f t="shared" si="0"/>
        <v>32.799999999999997</v>
      </c>
      <c r="K23" s="19">
        <v>60</v>
      </c>
      <c r="L23" s="19"/>
      <c r="M23" s="19"/>
      <c r="N23" s="5">
        <v>0</v>
      </c>
      <c r="O23" s="5">
        <v>0</v>
      </c>
      <c r="P23" s="5">
        <v>1967.9999999999998</v>
      </c>
      <c r="Q23" s="5">
        <v>0</v>
      </c>
      <c r="R23" s="5">
        <v>0</v>
      </c>
      <c r="S23" s="5">
        <v>0</v>
      </c>
      <c r="T23" s="5">
        <v>0</v>
      </c>
      <c r="U23" s="5">
        <v>1967.9999999999998</v>
      </c>
      <c r="V23" s="5">
        <v>0</v>
      </c>
      <c r="W23" s="5">
        <v>0</v>
      </c>
      <c r="X23" s="5">
        <v>0</v>
      </c>
      <c r="Y23" s="5">
        <v>0</v>
      </c>
      <c r="Z23" s="5">
        <v>1967.9999999999998</v>
      </c>
      <c r="AA23" s="5">
        <v>0</v>
      </c>
      <c r="AB23" s="5">
        <v>0</v>
      </c>
    </row>
    <row r="24" spans="1:29" ht="52" x14ac:dyDescent="0.3">
      <c r="A24" s="1" t="s">
        <v>173</v>
      </c>
      <c r="B24" s="6" t="s">
        <v>174</v>
      </c>
      <c r="C24" s="1" t="s">
        <v>51</v>
      </c>
      <c r="D24" s="17" t="s">
        <v>30</v>
      </c>
      <c r="E24" s="6" t="s">
        <v>5</v>
      </c>
      <c r="F24" s="17" t="s">
        <v>334</v>
      </c>
      <c r="G24" s="3" t="s">
        <v>335</v>
      </c>
      <c r="H24" s="5">
        <v>34.89</v>
      </c>
      <c r="I24" s="5">
        <v>34.89</v>
      </c>
      <c r="J24" s="5">
        <f t="shared" si="0"/>
        <v>0</v>
      </c>
      <c r="K24" s="19"/>
      <c r="L24" s="19"/>
      <c r="M24" s="19">
        <v>3</v>
      </c>
      <c r="N24" s="5">
        <v>706.23</v>
      </c>
      <c r="O24" s="5">
        <v>0</v>
      </c>
      <c r="P24" s="5">
        <v>0</v>
      </c>
      <c r="Q24" s="5">
        <v>0</v>
      </c>
      <c r="R24" s="5">
        <v>0</v>
      </c>
      <c r="S24" s="5">
        <v>941.6400000000001</v>
      </c>
      <c r="T24" s="5">
        <v>0</v>
      </c>
      <c r="U24" s="5">
        <v>0</v>
      </c>
      <c r="V24" s="5">
        <v>0</v>
      </c>
      <c r="W24" s="5">
        <v>0</v>
      </c>
      <c r="X24" s="5">
        <v>1177.0500000000002</v>
      </c>
      <c r="Y24" s="5">
        <v>0</v>
      </c>
      <c r="Z24" s="5">
        <v>0</v>
      </c>
      <c r="AA24" s="5">
        <v>0</v>
      </c>
      <c r="AB24" s="5">
        <v>0</v>
      </c>
    </row>
    <row r="25" spans="1:29" ht="52" x14ac:dyDescent="0.3">
      <c r="A25" s="1" t="s">
        <v>173</v>
      </c>
      <c r="B25" s="6" t="s">
        <v>174</v>
      </c>
      <c r="C25" s="1" t="s">
        <v>51</v>
      </c>
      <c r="D25" s="17" t="s">
        <v>30</v>
      </c>
      <c r="E25" s="6" t="s">
        <v>5</v>
      </c>
      <c r="F25" s="17">
        <v>60142</v>
      </c>
      <c r="G25" s="3" t="s">
        <v>336</v>
      </c>
      <c r="H25" s="5">
        <v>43.5</v>
      </c>
      <c r="I25" s="5">
        <v>43.5</v>
      </c>
      <c r="J25" s="5">
        <f t="shared" si="0"/>
        <v>0</v>
      </c>
      <c r="K25" s="19"/>
      <c r="L25" s="19"/>
      <c r="M25" s="19">
        <v>3</v>
      </c>
      <c r="N25" s="5">
        <v>522</v>
      </c>
      <c r="O25" s="5">
        <v>0</v>
      </c>
      <c r="P25" s="5">
        <v>0</v>
      </c>
      <c r="Q25" s="5">
        <v>0</v>
      </c>
      <c r="R25" s="5">
        <v>0</v>
      </c>
      <c r="S25" s="5">
        <v>696</v>
      </c>
      <c r="T25" s="5">
        <v>0</v>
      </c>
      <c r="U25" s="5">
        <v>0</v>
      </c>
      <c r="V25" s="5">
        <v>0</v>
      </c>
      <c r="W25" s="5">
        <v>0</v>
      </c>
      <c r="X25" s="5">
        <v>870</v>
      </c>
      <c r="Y25" s="5">
        <v>0</v>
      </c>
      <c r="Z25" s="5">
        <v>0</v>
      </c>
      <c r="AA25" s="5">
        <v>0</v>
      </c>
      <c r="AB25" s="5">
        <v>0</v>
      </c>
    </row>
    <row r="26" spans="1:29" ht="52" x14ac:dyDescent="0.3">
      <c r="A26" s="1" t="s">
        <v>173</v>
      </c>
      <c r="B26" s="6" t="s">
        <v>174</v>
      </c>
      <c r="C26" s="1" t="s">
        <v>51</v>
      </c>
      <c r="D26" s="17" t="s">
        <v>30</v>
      </c>
      <c r="E26" s="6" t="s">
        <v>5</v>
      </c>
      <c r="F26" s="17" t="s">
        <v>337</v>
      </c>
      <c r="G26" s="3" t="s">
        <v>338</v>
      </c>
      <c r="H26" s="5">
        <v>25.02</v>
      </c>
      <c r="I26" s="5">
        <v>25.02</v>
      </c>
      <c r="J26" s="5">
        <f t="shared" si="0"/>
        <v>0</v>
      </c>
      <c r="K26" s="19"/>
      <c r="L26" s="19"/>
      <c r="M26" s="19">
        <v>71</v>
      </c>
      <c r="N26" s="5">
        <v>5329.26</v>
      </c>
      <c r="O26" s="5">
        <v>0</v>
      </c>
      <c r="P26" s="5">
        <v>0</v>
      </c>
      <c r="Q26" s="5">
        <v>0</v>
      </c>
      <c r="R26" s="5">
        <v>0</v>
      </c>
      <c r="S26" s="5">
        <v>6455.16</v>
      </c>
      <c r="T26" s="5">
        <v>0</v>
      </c>
      <c r="U26" s="5">
        <v>0</v>
      </c>
      <c r="V26" s="5">
        <v>0</v>
      </c>
      <c r="W26" s="5">
        <v>0</v>
      </c>
      <c r="X26" s="5">
        <v>7581.0599999999995</v>
      </c>
      <c r="Y26" s="5">
        <v>0</v>
      </c>
      <c r="Z26" s="5">
        <v>0</v>
      </c>
      <c r="AA26" s="5">
        <v>0</v>
      </c>
      <c r="AB26" s="5">
        <v>0</v>
      </c>
    </row>
    <row r="27" spans="1:29" ht="39" x14ac:dyDescent="0.3">
      <c r="A27" s="1" t="s">
        <v>79</v>
      </c>
      <c r="B27" s="6" t="s">
        <v>373</v>
      </c>
      <c r="C27" s="1" t="s">
        <v>2</v>
      </c>
      <c r="D27" s="17" t="s">
        <v>81</v>
      </c>
      <c r="E27" s="33" t="s">
        <v>5</v>
      </c>
      <c r="F27" s="17" t="s">
        <v>176</v>
      </c>
      <c r="G27" s="3" t="s">
        <v>374</v>
      </c>
      <c r="H27" s="5">
        <v>0</v>
      </c>
      <c r="I27" s="5">
        <v>4.99</v>
      </c>
      <c r="J27" s="5">
        <f t="shared" si="0"/>
        <v>4.99</v>
      </c>
      <c r="K27" s="19">
        <v>56</v>
      </c>
      <c r="L27" s="19"/>
      <c r="M27" s="19"/>
      <c r="N27" s="5">
        <v>0</v>
      </c>
      <c r="O27" s="5">
        <v>0</v>
      </c>
      <c r="P27" s="5">
        <f>K27*J27*365</f>
        <v>101995.6</v>
      </c>
      <c r="Q27" s="5">
        <v>0</v>
      </c>
      <c r="R27" s="5">
        <v>0</v>
      </c>
      <c r="S27" s="5">
        <v>0</v>
      </c>
      <c r="T27" s="5">
        <v>0</v>
      </c>
      <c r="U27" s="5">
        <f>J27*66*364</f>
        <v>119879.76000000001</v>
      </c>
      <c r="V27" s="5">
        <v>0</v>
      </c>
      <c r="W27" s="5">
        <v>0</v>
      </c>
      <c r="X27" s="5">
        <v>0</v>
      </c>
      <c r="Y27" s="5">
        <v>0</v>
      </c>
      <c r="Z27" s="5">
        <f>J27*76*365</f>
        <v>138422.6</v>
      </c>
      <c r="AA27" s="5">
        <f>Q27</f>
        <v>0</v>
      </c>
      <c r="AB27" s="5">
        <v>0</v>
      </c>
    </row>
    <row r="28" spans="1:29" ht="39" x14ac:dyDescent="0.3">
      <c r="A28" s="1" t="s">
        <v>400</v>
      </c>
      <c r="B28" s="6" t="s">
        <v>403</v>
      </c>
      <c r="C28" s="1" t="s">
        <v>2</v>
      </c>
      <c r="D28" s="17" t="s">
        <v>30</v>
      </c>
      <c r="E28" s="6" t="s">
        <v>5</v>
      </c>
      <c r="F28" s="17" t="s">
        <v>176</v>
      </c>
      <c r="G28" s="3" t="s">
        <v>402</v>
      </c>
      <c r="H28" s="17">
        <v>80.03</v>
      </c>
      <c r="I28" s="17">
        <v>88.16</v>
      </c>
      <c r="J28" s="18">
        <f t="shared" si="0"/>
        <v>8.1299999999999955</v>
      </c>
      <c r="K28" s="17">
        <v>0</v>
      </c>
      <c r="L28" s="17">
        <v>0</v>
      </c>
      <c r="M28" s="17">
        <v>3180</v>
      </c>
      <c r="N28" s="5">
        <f>M28*J28*9</f>
        <v>232680.59999999989</v>
      </c>
      <c r="O28" s="5">
        <v>0</v>
      </c>
      <c r="P28" s="5">
        <f>(K28+L28)*J28</f>
        <v>0</v>
      </c>
      <c r="Q28" s="5">
        <v>0</v>
      </c>
      <c r="R28" s="5">
        <v>0</v>
      </c>
      <c r="S28" s="5">
        <f>N28</f>
        <v>232680.59999999989</v>
      </c>
      <c r="T28" s="5">
        <v>0</v>
      </c>
      <c r="U28" s="5">
        <f>P28</f>
        <v>0</v>
      </c>
      <c r="V28" s="5">
        <f>Q28</f>
        <v>0</v>
      </c>
      <c r="W28" s="5">
        <f>R28</f>
        <v>0</v>
      </c>
      <c r="X28" s="5">
        <f>N28</f>
        <v>232680.59999999989</v>
      </c>
      <c r="Y28" s="5">
        <f>O28</f>
        <v>0</v>
      </c>
      <c r="Z28" s="5">
        <f>P28</f>
        <v>0</v>
      </c>
      <c r="AA28" s="5">
        <f>Q28</f>
        <v>0</v>
      </c>
      <c r="AB28" s="5">
        <f>R28</f>
        <v>0</v>
      </c>
    </row>
    <row r="29" spans="1:29" ht="39" x14ac:dyDescent="0.3">
      <c r="A29" s="1" t="s">
        <v>339</v>
      </c>
      <c r="B29" s="6" t="s">
        <v>31</v>
      </c>
      <c r="C29" s="1" t="s">
        <v>29</v>
      </c>
      <c r="D29" s="17" t="s">
        <v>30</v>
      </c>
      <c r="E29" s="6" t="s">
        <v>32</v>
      </c>
      <c r="F29" s="17">
        <v>25022</v>
      </c>
      <c r="G29" s="3" t="s">
        <v>175</v>
      </c>
      <c r="H29" s="5">
        <v>281.69</v>
      </c>
      <c r="I29" s="5">
        <v>357.22</v>
      </c>
      <c r="J29" s="5">
        <f t="shared" si="0"/>
        <v>75.53000000000003</v>
      </c>
      <c r="K29" s="19">
        <v>425</v>
      </c>
      <c r="L29" s="19">
        <v>0</v>
      </c>
      <c r="M29" s="19">
        <v>130</v>
      </c>
      <c r="N29" s="5">
        <v>9819</v>
      </c>
      <c r="O29" s="5">
        <v>0</v>
      </c>
      <c r="P29" s="5">
        <v>32101</v>
      </c>
      <c r="Q29" s="5">
        <v>0</v>
      </c>
      <c r="R29" s="5">
        <v>0</v>
      </c>
      <c r="S29" s="5">
        <f>N29</f>
        <v>9819</v>
      </c>
      <c r="T29" s="5">
        <v>0</v>
      </c>
      <c r="U29" s="5">
        <f>P29</f>
        <v>32101</v>
      </c>
      <c r="V29" s="5">
        <v>0</v>
      </c>
      <c r="W29" s="5">
        <v>0</v>
      </c>
      <c r="X29" s="5">
        <f>N29</f>
        <v>9819</v>
      </c>
      <c r="Y29" s="5">
        <v>0</v>
      </c>
      <c r="Z29" s="5">
        <f>P29</f>
        <v>32101</v>
      </c>
      <c r="AA29" s="5">
        <v>0</v>
      </c>
      <c r="AB29" s="5">
        <v>0</v>
      </c>
    </row>
    <row r="30" spans="1:29" ht="26" x14ac:dyDescent="0.3">
      <c r="A30" s="1" t="s">
        <v>381</v>
      </c>
      <c r="B30" s="6" t="s">
        <v>342</v>
      </c>
      <c r="C30" s="1" t="s">
        <v>2</v>
      </c>
      <c r="D30" s="17" t="s">
        <v>81</v>
      </c>
      <c r="E30" s="6" t="s">
        <v>343</v>
      </c>
      <c r="F30" s="17" t="s">
        <v>176</v>
      </c>
      <c r="G30" s="3" t="s">
        <v>342</v>
      </c>
      <c r="H30" s="5">
        <v>0</v>
      </c>
      <c r="I30" s="5">
        <v>10.56</v>
      </c>
      <c r="J30" s="5">
        <v>10.56</v>
      </c>
      <c r="K30" s="19">
        <v>300</v>
      </c>
      <c r="L30" s="19">
        <v>0</v>
      </c>
      <c r="M30" s="19">
        <v>0</v>
      </c>
      <c r="N30" s="5">
        <v>0</v>
      </c>
      <c r="O30" s="5">
        <v>0</v>
      </c>
      <c r="P30" s="5">
        <f>I30*K30</f>
        <v>3168</v>
      </c>
      <c r="Q30" s="5">
        <v>0</v>
      </c>
      <c r="R30" s="5">
        <v>0</v>
      </c>
      <c r="S30" s="5">
        <v>0</v>
      </c>
      <c r="T30" s="5">
        <v>0</v>
      </c>
      <c r="U30" s="5">
        <f>P30</f>
        <v>3168</v>
      </c>
      <c r="V30" s="5">
        <v>0</v>
      </c>
      <c r="W30" s="5">
        <v>0</v>
      </c>
      <c r="X30" s="5">
        <v>0</v>
      </c>
      <c r="Y30" s="5">
        <v>0</v>
      </c>
      <c r="Z30" s="5">
        <f>P30</f>
        <v>3168</v>
      </c>
      <c r="AA30" s="5">
        <v>0</v>
      </c>
      <c r="AB30" s="5">
        <v>0</v>
      </c>
    </row>
    <row r="31" spans="1:29" ht="26" x14ac:dyDescent="0.3">
      <c r="A31" s="1" t="s">
        <v>397</v>
      </c>
      <c r="B31" s="6" t="s">
        <v>398</v>
      </c>
      <c r="C31" s="1" t="s">
        <v>2</v>
      </c>
      <c r="D31" s="17" t="s">
        <v>30</v>
      </c>
      <c r="E31" s="6" t="s">
        <v>343</v>
      </c>
      <c r="F31" s="17" t="s">
        <v>176</v>
      </c>
      <c r="G31" s="3" t="s">
        <v>398</v>
      </c>
      <c r="H31" s="17">
        <v>0</v>
      </c>
      <c r="I31" s="17">
        <v>220</v>
      </c>
      <c r="J31" s="18">
        <f t="shared" ref="J31:J39" si="1">I31-H31</f>
        <v>220</v>
      </c>
      <c r="K31" s="17">
        <v>220</v>
      </c>
      <c r="L31" s="17">
        <v>0</v>
      </c>
      <c r="M31" s="17">
        <v>0</v>
      </c>
      <c r="N31" s="5">
        <f>M31*J31</f>
        <v>0</v>
      </c>
      <c r="O31" s="5">
        <v>0</v>
      </c>
      <c r="P31" s="5">
        <f>(K31+L31)*J31</f>
        <v>48400</v>
      </c>
      <c r="Q31" s="5">
        <v>0</v>
      </c>
      <c r="R31" s="5">
        <v>0</v>
      </c>
      <c r="S31" s="5">
        <f>N31</f>
        <v>0</v>
      </c>
      <c r="T31" s="5">
        <v>0</v>
      </c>
      <c r="U31" s="5">
        <f>P31</f>
        <v>48400</v>
      </c>
      <c r="V31" s="5">
        <f>Q31</f>
        <v>0</v>
      </c>
      <c r="W31" s="5">
        <f>R31</f>
        <v>0</v>
      </c>
      <c r="X31" s="5">
        <f>N31</f>
        <v>0</v>
      </c>
      <c r="Y31" s="5">
        <f>O31</f>
        <v>0</v>
      </c>
      <c r="Z31" s="5">
        <f>P31</f>
        <v>48400</v>
      </c>
      <c r="AA31" s="5">
        <f>Q31</f>
        <v>0</v>
      </c>
      <c r="AB31" s="5">
        <f>R31</f>
        <v>0</v>
      </c>
      <c r="AC31" s="12" t="s">
        <v>344</v>
      </c>
    </row>
    <row r="32" spans="1:29" ht="130" x14ac:dyDescent="0.3">
      <c r="A32" s="1" t="s">
        <v>49</v>
      </c>
      <c r="B32" s="6" t="s">
        <v>50</v>
      </c>
      <c r="C32" s="1" t="s">
        <v>51</v>
      </c>
      <c r="D32" s="17" t="s">
        <v>30</v>
      </c>
      <c r="E32" s="6" t="s">
        <v>52</v>
      </c>
      <c r="F32" s="20" t="s">
        <v>211</v>
      </c>
      <c r="G32" s="3" t="s">
        <v>212</v>
      </c>
      <c r="H32" s="5">
        <v>0</v>
      </c>
      <c r="I32" s="5">
        <v>3506.99</v>
      </c>
      <c r="J32" s="5">
        <f t="shared" si="1"/>
        <v>3506.99</v>
      </c>
      <c r="K32" s="19"/>
      <c r="L32" s="19"/>
      <c r="M32" s="19">
        <v>30</v>
      </c>
      <c r="N32" s="5">
        <v>105209.7</v>
      </c>
      <c r="O32" s="5">
        <v>0</v>
      </c>
      <c r="P32" s="5">
        <v>0</v>
      </c>
      <c r="Q32" s="5">
        <v>0</v>
      </c>
      <c r="R32" s="5">
        <v>0</v>
      </c>
      <c r="S32" s="5">
        <v>105209.7</v>
      </c>
      <c r="T32" s="5">
        <v>0</v>
      </c>
      <c r="U32" s="5">
        <v>0</v>
      </c>
      <c r="V32" s="5">
        <v>0</v>
      </c>
      <c r="W32" s="5">
        <v>0</v>
      </c>
      <c r="X32" s="5">
        <v>105209.7</v>
      </c>
      <c r="Y32" s="5">
        <v>0</v>
      </c>
      <c r="Z32" s="5">
        <v>0</v>
      </c>
      <c r="AA32" s="5">
        <v>0</v>
      </c>
      <c r="AB32" s="5">
        <v>0</v>
      </c>
    </row>
    <row r="33" spans="1:28" ht="130" x14ac:dyDescent="0.3">
      <c r="A33" s="1" t="s">
        <v>49</v>
      </c>
      <c r="B33" s="6" t="s">
        <v>50</v>
      </c>
      <c r="C33" s="1" t="s">
        <v>51</v>
      </c>
      <c r="D33" s="17" t="s">
        <v>30</v>
      </c>
      <c r="E33" s="6" t="s">
        <v>52</v>
      </c>
      <c r="F33" s="20" t="s">
        <v>213</v>
      </c>
      <c r="G33" s="3" t="s">
        <v>214</v>
      </c>
      <c r="H33" s="5">
        <v>0</v>
      </c>
      <c r="I33" s="5">
        <v>4100.8900000000003</v>
      </c>
      <c r="J33" s="5">
        <f t="shared" si="1"/>
        <v>4100.8900000000003</v>
      </c>
      <c r="K33" s="19"/>
      <c r="L33" s="19"/>
      <c r="M33" s="19">
        <v>30</v>
      </c>
      <c r="N33" s="5">
        <v>123026.70000000001</v>
      </c>
      <c r="O33" s="5">
        <v>0</v>
      </c>
      <c r="P33" s="5">
        <v>0</v>
      </c>
      <c r="Q33" s="5">
        <v>0</v>
      </c>
      <c r="R33" s="5">
        <v>0</v>
      </c>
      <c r="S33" s="5">
        <v>123026.70000000001</v>
      </c>
      <c r="T33" s="5">
        <v>0</v>
      </c>
      <c r="U33" s="5">
        <v>0</v>
      </c>
      <c r="V33" s="5">
        <v>0</v>
      </c>
      <c r="W33" s="5">
        <v>0</v>
      </c>
      <c r="X33" s="5">
        <v>123026.70000000001</v>
      </c>
      <c r="Y33" s="5">
        <v>0</v>
      </c>
      <c r="Z33" s="5">
        <v>0</v>
      </c>
      <c r="AA33" s="5">
        <v>0</v>
      </c>
      <c r="AB33" s="5">
        <v>0</v>
      </c>
    </row>
    <row r="34" spans="1:28" x14ac:dyDescent="0.3">
      <c r="A34" s="1" t="s">
        <v>161</v>
      </c>
      <c r="B34" s="6" t="s">
        <v>162</v>
      </c>
      <c r="C34" s="1" t="s">
        <v>2</v>
      </c>
      <c r="D34" s="17" t="s">
        <v>30</v>
      </c>
      <c r="E34" s="6" t="s">
        <v>52</v>
      </c>
      <c r="F34" s="20" t="s">
        <v>176</v>
      </c>
      <c r="G34" s="2" t="s">
        <v>308</v>
      </c>
      <c r="H34" s="5">
        <v>0</v>
      </c>
      <c r="I34" s="5">
        <v>2599.66</v>
      </c>
      <c r="J34" s="5">
        <f t="shared" si="1"/>
        <v>2599.66</v>
      </c>
      <c r="K34" s="19"/>
      <c r="L34" s="19"/>
      <c r="M34" s="19">
        <v>300</v>
      </c>
      <c r="N34" s="5">
        <v>978297</v>
      </c>
      <c r="O34" s="5">
        <v>0</v>
      </c>
      <c r="P34" s="5">
        <v>0</v>
      </c>
      <c r="Q34" s="5">
        <v>0</v>
      </c>
      <c r="R34" s="5">
        <v>0</v>
      </c>
      <c r="S34" s="5">
        <f>N34</f>
        <v>978297</v>
      </c>
      <c r="T34" s="5">
        <v>0</v>
      </c>
      <c r="U34" s="5"/>
      <c r="V34" s="5">
        <v>0</v>
      </c>
      <c r="W34" s="5">
        <v>0</v>
      </c>
      <c r="X34" s="5">
        <f>S34</f>
        <v>978297</v>
      </c>
      <c r="Y34" s="5">
        <v>0</v>
      </c>
      <c r="Z34" s="5">
        <v>0</v>
      </c>
      <c r="AA34" s="5">
        <v>0</v>
      </c>
      <c r="AB34" s="5">
        <v>0</v>
      </c>
    </row>
    <row r="35" spans="1:28" ht="26" x14ac:dyDescent="0.3">
      <c r="A35" s="1" t="s">
        <v>167</v>
      </c>
      <c r="B35" s="6" t="s">
        <v>168</v>
      </c>
      <c r="C35" s="1" t="s">
        <v>2</v>
      </c>
      <c r="D35" s="17" t="s">
        <v>30</v>
      </c>
      <c r="E35" s="6" t="s">
        <v>52</v>
      </c>
      <c r="F35" s="20" t="s">
        <v>176</v>
      </c>
      <c r="G35" s="2" t="s">
        <v>325</v>
      </c>
      <c r="H35" s="5">
        <v>0</v>
      </c>
      <c r="I35" s="5">
        <v>44.18</v>
      </c>
      <c r="J35" s="5">
        <f t="shared" si="1"/>
        <v>44.18</v>
      </c>
      <c r="K35" s="19">
        <v>175</v>
      </c>
      <c r="L35" s="19"/>
      <c r="M35" s="19">
        <v>75</v>
      </c>
      <c r="N35" s="5">
        <v>3314</v>
      </c>
      <c r="O35" s="5">
        <v>0</v>
      </c>
      <c r="P35" s="5">
        <v>7732</v>
      </c>
      <c r="Q35" s="5">
        <v>0</v>
      </c>
      <c r="R35" s="5">
        <v>0</v>
      </c>
      <c r="S35" s="5">
        <f>N35</f>
        <v>3314</v>
      </c>
      <c r="T35" s="5">
        <v>0</v>
      </c>
      <c r="U35" s="5">
        <f>P35</f>
        <v>7732</v>
      </c>
      <c r="V35" s="5">
        <v>0</v>
      </c>
      <c r="W35" s="5">
        <v>0</v>
      </c>
      <c r="X35" s="5">
        <f>S35</f>
        <v>3314</v>
      </c>
      <c r="Y35" s="5">
        <v>0</v>
      </c>
      <c r="Z35" s="5">
        <f>U35</f>
        <v>7732</v>
      </c>
      <c r="AA35" s="5">
        <v>0</v>
      </c>
      <c r="AB35" s="5">
        <v>0</v>
      </c>
    </row>
    <row r="36" spans="1:28" ht="39" x14ac:dyDescent="0.3">
      <c r="A36" s="1" t="s">
        <v>171</v>
      </c>
      <c r="B36" s="6" t="s">
        <v>172</v>
      </c>
      <c r="C36" s="1" t="s">
        <v>51</v>
      </c>
      <c r="D36" s="27" t="s">
        <v>30</v>
      </c>
      <c r="E36" s="6" t="s">
        <v>52</v>
      </c>
      <c r="F36" s="17"/>
      <c r="G36" s="3"/>
      <c r="H36" s="5"/>
      <c r="I36" s="5"/>
      <c r="J36" s="5">
        <f t="shared" si="1"/>
        <v>0</v>
      </c>
      <c r="K36" s="19"/>
      <c r="L36" s="19"/>
      <c r="M36" s="19"/>
      <c r="N36" s="5">
        <v>0</v>
      </c>
      <c r="O36" s="5">
        <v>71856.981</v>
      </c>
      <c r="P36" s="5">
        <v>391745.85100000008</v>
      </c>
      <c r="Q36" s="5">
        <v>0</v>
      </c>
      <c r="R36" s="5">
        <v>0</v>
      </c>
      <c r="S36" s="5">
        <v>0</v>
      </c>
      <c r="T36" s="5">
        <v>71856.981</v>
      </c>
      <c r="U36" s="5">
        <v>391745.85100000008</v>
      </c>
      <c r="V36" s="5">
        <v>0</v>
      </c>
      <c r="W36" s="5">
        <v>0</v>
      </c>
      <c r="X36" s="5">
        <v>0</v>
      </c>
      <c r="Y36" s="5">
        <v>71856.981</v>
      </c>
      <c r="Z36" s="5">
        <v>391745.85100000008</v>
      </c>
      <c r="AA36" s="5">
        <v>0</v>
      </c>
      <c r="AB36" s="5">
        <v>0</v>
      </c>
    </row>
    <row r="37" spans="1:28" ht="52" x14ac:dyDescent="0.3">
      <c r="A37" s="1" t="s">
        <v>100</v>
      </c>
      <c r="B37" s="6" t="s">
        <v>101</v>
      </c>
      <c r="C37" s="1" t="s">
        <v>2</v>
      </c>
      <c r="D37" s="17" t="s">
        <v>30</v>
      </c>
      <c r="E37" s="6" t="s">
        <v>1</v>
      </c>
      <c r="F37" s="20" t="s">
        <v>176</v>
      </c>
      <c r="G37" s="3" t="s">
        <v>242</v>
      </c>
      <c r="H37" s="5">
        <v>0</v>
      </c>
      <c r="I37" s="5">
        <v>78.489999999999995</v>
      </c>
      <c r="J37" s="5">
        <f t="shared" si="1"/>
        <v>78.489999999999995</v>
      </c>
      <c r="K37" s="19">
        <v>160</v>
      </c>
      <c r="L37" s="19"/>
      <c r="M37" s="19"/>
      <c r="N37" s="5">
        <v>0</v>
      </c>
      <c r="O37" s="5">
        <v>0</v>
      </c>
      <c r="P37" s="5">
        <v>12558.4</v>
      </c>
      <c r="Q37" s="5">
        <v>0</v>
      </c>
      <c r="R37" s="5">
        <v>0</v>
      </c>
      <c r="S37" s="5">
        <v>0</v>
      </c>
      <c r="T37" s="5">
        <v>0</v>
      </c>
      <c r="U37" s="5">
        <v>12558.4</v>
      </c>
      <c r="V37" s="5">
        <v>0</v>
      </c>
      <c r="W37" s="5">
        <v>0</v>
      </c>
      <c r="X37" s="5">
        <v>0</v>
      </c>
      <c r="Y37" s="5">
        <v>0</v>
      </c>
      <c r="Z37" s="5">
        <v>12558.4</v>
      </c>
      <c r="AA37" s="5">
        <v>0</v>
      </c>
      <c r="AB37" s="5">
        <v>0</v>
      </c>
    </row>
    <row r="38" spans="1:28" ht="52" x14ac:dyDescent="0.3">
      <c r="A38" s="1" t="s">
        <v>100</v>
      </c>
      <c r="B38" s="6" t="s">
        <v>101</v>
      </c>
      <c r="C38" s="1" t="s">
        <v>2</v>
      </c>
      <c r="D38" s="17" t="s">
        <v>30</v>
      </c>
      <c r="E38" s="6" t="s">
        <v>1</v>
      </c>
      <c r="F38" s="20" t="s">
        <v>176</v>
      </c>
      <c r="G38" s="3" t="s">
        <v>243</v>
      </c>
      <c r="H38" s="5">
        <v>0</v>
      </c>
      <c r="I38" s="5">
        <v>99.08</v>
      </c>
      <c r="J38" s="5">
        <f t="shared" si="1"/>
        <v>99.08</v>
      </c>
      <c r="K38" s="19">
        <v>160</v>
      </c>
      <c r="L38" s="19"/>
      <c r="M38" s="19"/>
      <c r="N38" s="5">
        <v>0</v>
      </c>
      <c r="O38" s="5">
        <v>0</v>
      </c>
      <c r="P38" s="5">
        <v>15852.8</v>
      </c>
      <c r="Q38" s="5">
        <v>0</v>
      </c>
      <c r="R38" s="5">
        <v>0</v>
      </c>
      <c r="S38" s="5">
        <v>0</v>
      </c>
      <c r="T38" s="5">
        <v>0</v>
      </c>
      <c r="U38" s="5">
        <v>15852.8</v>
      </c>
      <c r="V38" s="5">
        <v>0</v>
      </c>
      <c r="W38" s="5">
        <v>0</v>
      </c>
      <c r="X38" s="5">
        <v>0</v>
      </c>
      <c r="Y38" s="5">
        <v>0</v>
      </c>
      <c r="Z38" s="5">
        <v>15852.8</v>
      </c>
      <c r="AA38" s="5">
        <v>0</v>
      </c>
      <c r="AB38" s="5">
        <v>0</v>
      </c>
    </row>
    <row r="39" spans="1:28" ht="26" x14ac:dyDescent="0.3">
      <c r="A39" s="1" t="s">
        <v>391</v>
      </c>
      <c r="B39" s="6" t="s">
        <v>354</v>
      </c>
      <c r="C39" s="1" t="s">
        <v>2</v>
      </c>
      <c r="D39" s="17" t="s">
        <v>81</v>
      </c>
      <c r="E39" s="6" t="s">
        <v>1</v>
      </c>
      <c r="F39" s="17" t="s">
        <v>176</v>
      </c>
      <c r="G39" s="3" t="s">
        <v>352</v>
      </c>
      <c r="H39" s="17"/>
      <c r="I39" s="17"/>
      <c r="J39" s="18">
        <f t="shared" si="1"/>
        <v>0</v>
      </c>
      <c r="K39" s="17"/>
      <c r="L39" s="17"/>
      <c r="M39" s="17">
        <v>129</v>
      </c>
      <c r="N39" s="5">
        <v>3282</v>
      </c>
      <c r="O39" s="5">
        <v>0</v>
      </c>
      <c r="P39" s="5">
        <v>0</v>
      </c>
      <c r="Q39" s="5">
        <v>0</v>
      </c>
      <c r="R39" s="5">
        <v>0</v>
      </c>
      <c r="S39" s="5">
        <f>N39</f>
        <v>3282</v>
      </c>
      <c r="T39" s="5">
        <v>0</v>
      </c>
      <c r="U39" s="5">
        <v>0</v>
      </c>
      <c r="V39" s="5">
        <v>0</v>
      </c>
      <c r="W39" s="5">
        <v>0</v>
      </c>
      <c r="X39" s="5">
        <f>S39</f>
        <v>3282</v>
      </c>
      <c r="Y39" s="5">
        <v>0</v>
      </c>
      <c r="Z39" s="5">
        <v>0</v>
      </c>
      <c r="AA39" s="5">
        <v>0</v>
      </c>
      <c r="AB39" s="5">
        <v>0</v>
      </c>
    </row>
    <row r="40" spans="1:28" ht="26" x14ac:dyDescent="0.3">
      <c r="A40" s="1" t="s">
        <v>361</v>
      </c>
      <c r="B40" s="6" t="s">
        <v>371</v>
      </c>
      <c r="C40" s="6" t="s">
        <v>370</v>
      </c>
      <c r="D40" s="17" t="s">
        <v>30</v>
      </c>
      <c r="E40" s="6" t="s">
        <v>368</v>
      </c>
      <c r="F40" s="17">
        <v>41317</v>
      </c>
      <c r="G40" s="3" t="s">
        <v>369</v>
      </c>
      <c r="H40" s="17">
        <v>62.92</v>
      </c>
      <c r="I40" s="17"/>
      <c r="J40" s="18">
        <v>62.92</v>
      </c>
      <c r="K40" s="17">
        <v>20</v>
      </c>
      <c r="L40" s="17"/>
      <c r="M40" s="17">
        <v>30</v>
      </c>
      <c r="N40" s="5">
        <f>M40*J40</f>
        <v>1887.6000000000001</v>
      </c>
      <c r="O40" s="5">
        <v>0</v>
      </c>
      <c r="P40" s="5">
        <f>(K40+L40)*J40</f>
        <v>1258.4000000000001</v>
      </c>
      <c r="Q40" s="5">
        <f>SUM(K40:M40)*J40</f>
        <v>3146</v>
      </c>
      <c r="R40" s="5">
        <v>0</v>
      </c>
      <c r="S40" s="5">
        <f>N40</f>
        <v>1887.6000000000001</v>
      </c>
      <c r="T40" s="5">
        <v>0</v>
      </c>
      <c r="U40" s="5">
        <f>P40</f>
        <v>1258.4000000000001</v>
      </c>
      <c r="V40" s="5">
        <f>Q40</f>
        <v>3146</v>
      </c>
      <c r="W40" s="5">
        <f>R40</f>
        <v>0</v>
      </c>
      <c r="X40" s="5">
        <f>N40</f>
        <v>1887.6000000000001</v>
      </c>
      <c r="Y40" s="5">
        <f>O40</f>
        <v>0</v>
      </c>
      <c r="Z40" s="5">
        <f>P40</f>
        <v>1258.4000000000001</v>
      </c>
      <c r="AA40" s="5">
        <f>Q40</f>
        <v>3146</v>
      </c>
      <c r="AB40" s="5">
        <f>R40</f>
        <v>0</v>
      </c>
    </row>
    <row r="41" spans="1:28" x14ac:dyDescent="0.3">
      <c r="A41" s="1" t="s">
        <v>143</v>
      </c>
      <c r="B41" s="6" t="s">
        <v>144</v>
      </c>
      <c r="C41" s="1" t="s">
        <v>2</v>
      </c>
      <c r="D41" s="17" t="s">
        <v>30</v>
      </c>
      <c r="E41" s="6" t="s">
        <v>145</v>
      </c>
      <c r="F41" s="20" t="s">
        <v>176</v>
      </c>
      <c r="G41" s="2" t="s">
        <v>144</v>
      </c>
      <c r="H41" s="5">
        <v>0</v>
      </c>
      <c r="I41" s="5">
        <v>16.72</v>
      </c>
      <c r="J41" s="5">
        <f t="shared" ref="J41:J52" si="2">I41-H41</f>
        <v>16.72</v>
      </c>
      <c r="K41" s="19">
        <v>3600</v>
      </c>
      <c r="L41" s="19"/>
      <c r="M41" s="19">
        <v>400</v>
      </c>
      <c r="N41" s="5">
        <v>13376</v>
      </c>
      <c r="O41" s="5">
        <v>0</v>
      </c>
      <c r="P41" s="5">
        <v>120383.99999999999</v>
      </c>
      <c r="Q41" s="5">
        <v>0</v>
      </c>
      <c r="R41" s="5">
        <v>0</v>
      </c>
      <c r="S41" s="5">
        <v>13376</v>
      </c>
      <c r="T41" s="5">
        <v>0</v>
      </c>
      <c r="U41" s="5">
        <v>120383.99999999999</v>
      </c>
      <c r="V41" s="5">
        <v>0</v>
      </c>
      <c r="W41" s="5">
        <v>0</v>
      </c>
      <c r="X41" s="5">
        <v>13376</v>
      </c>
      <c r="Y41" s="5">
        <v>0</v>
      </c>
      <c r="Z41" s="5">
        <v>120383.99999999999</v>
      </c>
      <c r="AA41" s="5">
        <v>0</v>
      </c>
      <c r="AB41" s="5">
        <v>0</v>
      </c>
    </row>
    <row r="42" spans="1:28" ht="26" x14ac:dyDescent="0.3">
      <c r="A42" s="1" t="s">
        <v>353</v>
      </c>
      <c r="B42" s="6" t="s">
        <v>35</v>
      </c>
      <c r="C42" s="1" t="s">
        <v>2</v>
      </c>
      <c r="D42" s="17" t="s">
        <v>30</v>
      </c>
      <c r="E42" s="6" t="s">
        <v>36</v>
      </c>
      <c r="F42" s="20" t="s">
        <v>176</v>
      </c>
      <c r="G42" s="22" t="s">
        <v>37</v>
      </c>
      <c r="H42" s="5">
        <v>0</v>
      </c>
      <c r="I42" s="30">
        <v>21</v>
      </c>
      <c r="J42" s="5">
        <f t="shared" si="2"/>
        <v>21</v>
      </c>
      <c r="K42" s="19"/>
      <c r="L42" s="19"/>
      <c r="M42" s="19">
        <v>220</v>
      </c>
      <c r="N42" s="5">
        <v>0</v>
      </c>
      <c r="O42" s="5">
        <v>0</v>
      </c>
      <c r="P42" s="5">
        <v>0</v>
      </c>
      <c r="Q42" s="5">
        <f>M42*I42</f>
        <v>4620</v>
      </c>
      <c r="R42" s="5">
        <v>0</v>
      </c>
      <c r="S42" s="5">
        <v>0</v>
      </c>
      <c r="T42" s="5">
        <v>0</v>
      </c>
      <c r="U42" s="5">
        <v>0</v>
      </c>
      <c r="V42" s="5">
        <f>Q42</f>
        <v>4620</v>
      </c>
      <c r="W42" s="5">
        <v>0</v>
      </c>
      <c r="X42" s="5">
        <v>0</v>
      </c>
      <c r="Y42" s="5">
        <v>0</v>
      </c>
      <c r="Z42" s="5">
        <v>0</v>
      </c>
      <c r="AA42" s="5">
        <f>Q42</f>
        <v>4620</v>
      </c>
      <c r="AB42" s="5">
        <v>0</v>
      </c>
    </row>
    <row r="43" spans="1:28" ht="26" x14ac:dyDescent="0.3">
      <c r="A43" s="1" t="s">
        <v>34</v>
      </c>
      <c r="B43" s="6" t="s">
        <v>35</v>
      </c>
      <c r="C43" s="1" t="s">
        <v>2</v>
      </c>
      <c r="D43" s="17" t="s">
        <v>30</v>
      </c>
      <c r="E43" s="6" t="s">
        <v>36</v>
      </c>
      <c r="F43" s="20" t="s">
        <v>176</v>
      </c>
      <c r="G43" s="22" t="s">
        <v>38</v>
      </c>
      <c r="H43" s="5">
        <v>0</v>
      </c>
      <c r="I43" s="30">
        <v>23.45</v>
      </c>
      <c r="J43" s="5">
        <f t="shared" si="2"/>
        <v>23.45</v>
      </c>
      <c r="K43" s="19"/>
      <c r="L43" s="19"/>
      <c r="M43" s="19">
        <v>100</v>
      </c>
      <c r="N43" s="5">
        <v>2345</v>
      </c>
      <c r="O43" s="5">
        <v>0</v>
      </c>
      <c r="P43" s="5">
        <v>0</v>
      </c>
      <c r="Q43" s="5">
        <v>0</v>
      </c>
      <c r="R43" s="5">
        <v>0</v>
      </c>
      <c r="S43" s="5">
        <v>2345</v>
      </c>
      <c r="T43" s="5">
        <v>0</v>
      </c>
      <c r="U43" s="5">
        <v>0</v>
      </c>
      <c r="V43" s="5">
        <v>0</v>
      </c>
      <c r="W43" s="5">
        <v>0</v>
      </c>
      <c r="X43" s="5">
        <v>2345</v>
      </c>
      <c r="Y43" s="5">
        <v>0</v>
      </c>
      <c r="Z43" s="5">
        <v>0</v>
      </c>
      <c r="AA43" s="5">
        <v>0</v>
      </c>
      <c r="AB43" s="5">
        <v>0</v>
      </c>
    </row>
    <row r="44" spans="1:28" ht="26" x14ac:dyDescent="0.3">
      <c r="A44" s="1" t="s">
        <v>34</v>
      </c>
      <c r="B44" s="6" t="s">
        <v>35</v>
      </c>
      <c r="C44" s="1" t="s">
        <v>2</v>
      </c>
      <c r="D44" s="17" t="s">
        <v>30</v>
      </c>
      <c r="E44" s="6" t="s">
        <v>36</v>
      </c>
      <c r="F44" s="20" t="s">
        <v>176</v>
      </c>
      <c r="G44" s="22" t="s">
        <v>39</v>
      </c>
      <c r="H44" s="5">
        <v>0</v>
      </c>
      <c r="I44" s="30">
        <v>5.69</v>
      </c>
      <c r="J44" s="5">
        <f t="shared" si="2"/>
        <v>5.69</v>
      </c>
      <c r="K44" s="19"/>
      <c r="L44" s="19"/>
      <c r="M44" s="19">
        <v>3560</v>
      </c>
      <c r="N44" s="5">
        <v>20256.400000000001</v>
      </c>
      <c r="O44" s="5">
        <v>0</v>
      </c>
      <c r="P44" s="5">
        <v>0</v>
      </c>
      <c r="Q44" s="5">
        <v>0</v>
      </c>
      <c r="R44" s="5">
        <v>0</v>
      </c>
      <c r="S44" s="5">
        <v>20256.400000000001</v>
      </c>
      <c r="T44" s="5">
        <v>0</v>
      </c>
      <c r="U44" s="5">
        <v>0</v>
      </c>
      <c r="V44" s="5">
        <v>0</v>
      </c>
      <c r="W44" s="5">
        <v>0</v>
      </c>
      <c r="X44" s="5">
        <v>20256.400000000001</v>
      </c>
      <c r="Y44" s="5">
        <v>0</v>
      </c>
      <c r="Z44" s="5">
        <v>0</v>
      </c>
      <c r="AA44" s="5">
        <v>0</v>
      </c>
      <c r="AB44" s="5">
        <v>0</v>
      </c>
    </row>
    <row r="45" spans="1:28" ht="78" x14ac:dyDescent="0.3">
      <c r="A45" s="1" t="s">
        <v>47</v>
      </c>
      <c r="B45" s="6" t="s">
        <v>48</v>
      </c>
      <c r="C45" s="1" t="s">
        <v>2</v>
      </c>
      <c r="D45" s="17" t="s">
        <v>30</v>
      </c>
      <c r="E45" s="6" t="s">
        <v>36</v>
      </c>
      <c r="F45" s="20" t="s">
        <v>176</v>
      </c>
      <c r="G45" s="3" t="s">
        <v>210</v>
      </c>
      <c r="H45" s="5">
        <v>0</v>
      </c>
      <c r="I45" s="5">
        <v>142.04</v>
      </c>
      <c r="J45" s="5">
        <f t="shared" si="2"/>
        <v>142.04</v>
      </c>
      <c r="K45" s="19"/>
      <c r="L45" s="19"/>
      <c r="M45" s="19">
        <v>100</v>
      </c>
      <c r="N45" s="5">
        <v>14204</v>
      </c>
      <c r="O45" s="5">
        <v>0</v>
      </c>
      <c r="P45" s="5">
        <v>0</v>
      </c>
      <c r="Q45" s="5">
        <v>0</v>
      </c>
      <c r="R45" s="5">
        <v>0</v>
      </c>
      <c r="S45" s="5">
        <v>14204</v>
      </c>
      <c r="T45" s="5">
        <v>0</v>
      </c>
      <c r="U45" s="5">
        <v>0</v>
      </c>
      <c r="V45" s="5">
        <v>0</v>
      </c>
      <c r="W45" s="5">
        <v>0</v>
      </c>
      <c r="X45" s="5">
        <v>14204</v>
      </c>
      <c r="Y45" s="5">
        <v>0</v>
      </c>
      <c r="Z45" s="5">
        <v>0</v>
      </c>
      <c r="AA45" s="5">
        <v>0</v>
      </c>
      <c r="AB45" s="5">
        <v>0</v>
      </c>
    </row>
    <row r="46" spans="1:28" ht="26" x14ac:dyDescent="0.3">
      <c r="A46" s="1" t="s">
        <v>416</v>
      </c>
      <c r="B46" s="6" t="s">
        <v>421</v>
      </c>
      <c r="C46" s="1" t="s">
        <v>2</v>
      </c>
      <c r="D46" s="17" t="s">
        <v>30</v>
      </c>
      <c r="E46" s="6" t="s">
        <v>420</v>
      </c>
      <c r="F46" s="17" t="s">
        <v>176</v>
      </c>
      <c r="G46" s="3" t="s">
        <v>417</v>
      </c>
      <c r="H46" s="17">
        <v>0</v>
      </c>
      <c r="I46" s="17">
        <v>49.57</v>
      </c>
      <c r="J46" s="18">
        <f t="shared" si="2"/>
        <v>49.57</v>
      </c>
      <c r="K46" s="17">
        <v>216</v>
      </c>
      <c r="L46" s="17">
        <v>0</v>
      </c>
      <c r="M46" s="17">
        <v>54</v>
      </c>
      <c r="N46" s="5">
        <v>0</v>
      </c>
      <c r="O46" s="5">
        <v>0</v>
      </c>
      <c r="P46" s="5">
        <f t="shared" ref="P46:P53" si="3">SUM(K46,L46,M46)*J46</f>
        <v>13383.9</v>
      </c>
      <c r="Q46" s="5">
        <v>0</v>
      </c>
      <c r="R46" s="5">
        <v>0</v>
      </c>
      <c r="S46" s="5">
        <f t="shared" ref="S46:S53" si="4">N46</f>
        <v>0</v>
      </c>
      <c r="T46" s="5">
        <f t="shared" ref="T46:T53" si="5">O46</f>
        <v>0</v>
      </c>
      <c r="U46" s="5">
        <f t="shared" ref="U46:U53" si="6">P46</f>
        <v>13383.9</v>
      </c>
      <c r="V46" s="5">
        <f t="shared" ref="V46:V53" si="7">Q46</f>
        <v>0</v>
      </c>
      <c r="W46" s="5">
        <f t="shared" ref="W46:W53" si="8">R46</f>
        <v>0</v>
      </c>
      <c r="X46" s="5">
        <f t="shared" ref="X46:X53" si="9">N46</f>
        <v>0</v>
      </c>
      <c r="Y46" s="5">
        <f t="shared" ref="Y46:Y53" si="10">O46</f>
        <v>0</v>
      </c>
      <c r="Z46" s="5">
        <f t="shared" ref="Z46:Z53" si="11">P46</f>
        <v>13383.9</v>
      </c>
      <c r="AA46" s="5">
        <f t="shared" ref="AA46:AA53" si="12">Q46</f>
        <v>0</v>
      </c>
      <c r="AB46" s="5">
        <f t="shared" ref="AB46:AB53" si="13">R46</f>
        <v>0</v>
      </c>
    </row>
    <row r="47" spans="1:28" ht="26" x14ac:dyDescent="0.3">
      <c r="A47" s="1" t="s">
        <v>416</v>
      </c>
      <c r="B47" s="6" t="s">
        <v>421</v>
      </c>
      <c r="C47" s="1" t="s">
        <v>2</v>
      </c>
      <c r="D47" s="17" t="s">
        <v>30</v>
      </c>
      <c r="E47" s="6" t="s">
        <v>420</v>
      </c>
      <c r="F47" s="17" t="s">
        <v>176</v>
      </c>
      <c r="G47" s="3" t="s">
        <v>418</v>
      </c>
      <c r="H47" s="17">
        <v>0</v>
      </c>
      <c r="I47" s="17">
        <v>12.7</v>
      </c>
      <c r="J47" s="18">
        <f t="shared" si="2"/>
        <v>12.7</v>
      </c>
      <c r="K47" s="17">
        <v>176</v>
      </c>
      <c r="L47" s="17">
        <v>0</v>
      </c>
      <c r="M47" s="17">
        <v>44</v>
      </c>
      <c r="N47" s="5">
        <v>0</v>
      </c>
      <c r="O47" s="5">
        <v>0</v>
      </c>
      <c r="P47" s="5">
        <f t="shared" si="3"/>
        <v>2794</v>
      </c>
      <c r="Q47" s="5">
        <v>0</v>
      </c>
      <c r="R47" s="5">
        <v>0</v>
      </c>
      <c r="S47" s="5">
        <f t="shared" si="4"/>
        <v>0</v>
      </c>
      <c r="T47" s="5">
        <f t="shared" si="5"/>
        <v>0</v>
      </c>
      <c r="U47" s="5">
        <f t="shared" si="6"/>
        <v>2794</v>
      </c>
      <c r="V47" s="5">
        <f t="shared" si="7"/>
        <v>0</v>
      </c>
      <c r="W47" s="5">
        <f t="shared" si="8"/>
        <v>0</v>
      </c>
      <c r="X47" s="5">
        <f t="shared" si="9"/>
        <v>0</v>
      </c>
      <c r="Y47" s="5">
        <f t="shared" si="10"/>
        <v>0</v>
      </c>
      <c r="Z47" s="5">
        <f t="shared" si="11"/>
        <v>2794</v>
      </c>
      <c r="AA47" s="5">
        <f t="shared" si="12"/>
        <v>0</v>
      </c>
      <c r="AB47" s="5">
        <f t="shared" si="13"/>
        <v>0</v>
      </c>
    </row>
    <row r="48" spans="1:28" ht="26" x14ac:dyDescent="0.3">
      <c r="A48" s="1" t="s">
        <v>416</v>
      </c>
      <c r="B48" s="6" t="s">
        <v>421</v>
      </c>
      <c r="C48" s="1" t="s">
        <v>2</v>
      </c>
      <c r="D48" s="17" t="s">
        <v>30</v>
      </c>
      <c r="E48" s="6" t="s">
        <v>420</v>
      </c>
      <c r="F48" s="17" t="s">
        <v>176</v>
      </c>
      <c r="G48" s="3" t="s">
        <v>419</v>
      </c>
      <c r="H48" s="17">
        <v>0</v>
      </c>
      <c r="I48" s="17">
        <v>51.46</v>
      </c>
      <c r="J48" s="18">
        <f t="shared" si="2"/>
        <v>51.46</v>
      </c>
      <c r="K48" s="17">
        <v>216</v>
      </c>
      <c r="L48" s="17">
        <v>0</v>
      </c>
      <c r="M48" s="17">
        <v>54</v>
      </c>
      <c r="N48" s="5">
        <v>0</v>
      </c>
      <c r="O48" s="5">
        <v>0</v>
      </c>
      <c r="P48" s="5">
        <f t="shared" si="3"/>
        <v>13894.2</v>
      </c>
      <c r="Q48" s="5">
        <v>0</v>
      </c>
      <c r="R48" s="5">
        <v>0</v>
      </c>
      <c r="S48" s="5">
        <f t="shared" si="4"/>
        <v>0</v>
      </c>
      <c r="T48" s="5">
        <f t="shared" si="5"/>
        <v>0</v>
      </c>
      <c r="U48" s="5">
        <f t="shared" si="6"/>
        <v>13894.2</v>
      </c>
      <c r="V48" s="5">
        <f t="shared" si="7"/>
        <v>0</v>
      </c>
      <c r="W48" s="5">
        <f t="shared" si="8"/>
        <v>0</v>
      </c>
      <c r="X48" s="5">
        <f t="shared" si="9"/>
        <v>0</v>
      </c>
      <c r="Y48" s="5">
        <f t="shared" si="10"/>
        <v>0</v>
      </c>
      <c r="Z48" s="5">
        <f t="shared" si="11"/>
        <v>13894.2</v>
      </c>
      <c r="AA48" s="5">
        <f t="shared" si="12"/>
        <v>0</v>
      </c>
      <c r="AB48" s="5">
        <f t="shared" si="13"/>
        <v>0</v>
      </c>
    </row>
    <row r="49" spans="1:28" ht="26" x14ac:dyDescent="0.3">
      <c r="A49" s="1" t="s">
        <v>63</v>
      </c>
      <c r="B49" s="6" t="s">
        <v>425</v>
      </c>
      <c r="C49" s="1" t="s">
        <v>2</v>
      </c>
      <c r="D49" s="17" t="s">
        <v>30</v>
      </c>
      <c r="E49" s="6" t="s">
        <v>420</v>
      </c>
      <c r="F49" s="17" t="s">
        <v>176</v>
      </c>
      <c r="G49" s="3" t="s">
        <v>422</v>
      </c>
      <c r="H49" s="17">
        <v>0</v>
      </c>
      <c r="I49" s="17">
        <v>580.95000000000005</v>
      </c>
      <c r="J49" s="18">
        <f t="shared" si="2"/>
        <v>580.95000000000005</v>
      </c>
      <c r="K49" s="17">
        <v>30</v>
      </c>
      <c r="L49" s="17">
        <v>0</v>
      </c>
      <c r="M49" s="17">
        <v>0</v>
      </c>
      <c r="N49" s="5">
        <f>M49*J49</f>
        <v>0</v>
      </c>
      <c r="O49" s="5">
        <v>0</v>
      </c>
      <c r="P49" s="5">
        <f t="shared" si="3"/>
        <v>17428.5</v>
      </c>
      <c r="Q49" s="5">
        <v>0</v>
      </c>
      <c r="R49" s="5">
        <v>0</v>
      </c>
      <c r="S49" s="5">
        <f t="shared" si="4"/>
        <v>0</v>
      </c>
      <c r="T49" s="5">
        <f t="shared" si="5"/>
        <v>0</v>
      </c>
      <c r="U49" s="5">
        <f t="shared" si="6"/>
        <v>17428.5</v>
      </c>
      <c r="V49" s="5">
        <f t="shared" si="7"/>
        <v>0</v>
      </c>
      <c r="W49" s="5">
        <f t="shared" si="8"/>
        <v>0</v>
      </c>
      <c r="X49" s="5">
        <f t="shared" si="9"/>
        <v>0</v>
      </c>
      <c r="Y49" s="5">
        <f t="shared" si="10"/>
        <v>0</v>
      </c>
      <c r="Z49" s="5">
        <f t="shared" si="11"/>
        <v>17428.5</v>
      </c>
      <c r="AA49" s="5">
        <f t="shared" si="12"/>
        <v>0</v>
      </c>
      <c r="AB49" s="5">
        <f t="shared" si="13"/>
        <v>0</v>
      </c>
    </row>
    <row r="50" spans="1:28" ht="26" x14ac:dyDescent="0.3">
      <c r="A50" s="1" t="s">
        <v>63</v>
      </c>
      <c r="B50" s="6" t="s">
        <v>425</v>
      </c>
      <c r="C50" s="1" t="s">
        <v>2</v>
      </c>
      <c r="D50" s="17" t="s">
        <v>30</v>
      </c>
      <c r="E50" s="6" t="s">
        <v>420</v>
      </c>
      <c r="F50" s="17" t="s">
        <v>176</v>
      </c>
      <c r="G50" s="3" t="s">
        <v>423</v>
      </c>
      <c r="H50" s="17">
        <v>0</v>
      </c>
      <c r="I50" s="17">
        <v>592.89</v>
      </c>
      <c r="J50" s="18">
        <f t="shared" si="2"/>
        <v>592.89</v>
      </c>
      <c r="K50" s="17">
        <v>30</v>
      </c>
      <c r="L50" s="17">
        <v>0</v>
      </c>
      <c r="M50" s="17">
        <v>0</v>
      </c>
      <c r="N50" s="5">
        <f>M50*J50</f>
        <v>0</v>
      </c>
      <c r="O50" s="5">
        <v>0</v>
      </c>
      <c r="P50" s="5">
        <f t="shared" si="3"/>
        <v>17786.7</v>
      </c>
      <c r="Q50" s="5">
        <v>0</v>
      </c>
      <c r="R50" s="5">
        <v>0</v>
      </c>
      <c r="S50" s="5">
        <f t="shared" si="4"/>
        <v>0</v>
      </c>
      <c r="T50" s="5">
        <f t="shared" si="5"/>
        <v>0</v>
      </c>
      <c r="U50" s="5">
        <f t="shared" si="6"/>
        <v>17786.7</v>
      </c>
      <c r="V50" s="5">
        <f t="shared" si="7"/>
        <v>0</v>
      </c>
      <c r="W50" s="5">
        <f t="shared" si="8"/>
        <v>0</v>
      </c>
      <c r="X50" s="5">
        <f t="shared" si="9"/>
        <v>0</v>
      </c>
      <c r="Y50" s="5">
        <f t="shared" si="10"/>
        <v>0</v>
      </c>
      <c r="Z50" s="5">
        <f t="shared" si="11"/>
        <v>17786.7</v>
      </c>
      <c r="AA50" s="5">
        <f t="shared" si="12"/>
        <v>0</v>
      </c>
      <c r="AB50" s="5">
        <f t="shared" si="13"/>
        <v>0</v>
      </c>
    </row>
    <row r="51" spans="1:28" ht="26" x14ac:dyDescent="0.3">
      <c r="A51" s="1" t="s">
        <v>424</v>
      </c>
      <c r="B51" s="6" t="s">
        <v>429</v>
      </c>
      <c r="C51" s="1" t="s">
        <v>2</v>
      </c>
      <c r="D51" s="17" t="s">
        <v>30</v>
      </c>
      <c r="E51" s="6" t="s">
        <v>420</v>
      </c>
      <c r="F51" s="17" t="s">
        <v>176</v>
      </c>
      <c r="G51" s="3" t="s">
        <v>426</v>
      </c>
      <c r="H51" s="17">
        <v>0</v>
      </c>
      <c r="I51" s="17">
        <v>221.95</v>
      </c>
      <c r="J51" s="18">
        <f t="shared" si="2"/>
        <v>221.95</v>
      </c>
      <c r="K51" s="17">
        <v>0</v>
      </c>
      <c r="L51" s="17"/>
      <c r="M51" s="17">
        <v>85</v>
      </c>
      <c r="N51" s="5">
        <v>0</v>
      </c>
      <c r="O51" s="5">
        <v>0</v>
      </c>
      <c r="P51" s="5">
        <f t="shared" si="3"/>
        <v>18865.75</v>
      </c>
      <c r="Q51" s="5">
        <v>0</v>
      </c>
      <c r="R51" s="5">
        <v>0</v>
      </c>
      <c r="S51" s="5">
        <f t="shared" si="4"/>
        <v>0</v>
      </c>
      <c r="T51" s="5">
        <f t="shared" si="5"/>
        <v>0</v>
      </c>
      <c r="U51" s="5">
        <f t="shared" si="6"/>
        <v>18865.75</v>
      </c>
      <c r="V51" s="5">
        <f t="shared" si="7"/>
        <v>0</v>
      </c>
      <c r="W51" s="5">
        <f t="shared" si="8"/>
        <v>0</v>
      </c>
      <c r="X51" s="5">
        <f t="shared" si="9"/>
        <v>0</v>
      </c>
      <c r="Y51" s="5">
        <f t="shared" si="10"/>
        <v>0</v>
      </c>
      <c r="Z51" s="5">
        <f t="shared" si="11"/>
        <v>18865.75</v>
      </c>
      <c r="AA51" s="5">
        <f t="shared" si="12"/>
        <v>0</v>
      </c>
      <c r="AB51" s="5">
        <f t="shared" si="13"/>
        <v>0</v>
      </c>
    </row>
    <row r="52" spans="1:28" ht="26" x14ac:dyDescent="0.3">
      <c r="A52" s="1" t="s">
        <v>424</v>
      </c>
      <c r="B52" s="6" t="s">
        <v>430</v>
      </c>
      <c r="C52" s="1" t="s">
        <v>2</v>
      </c>
      <c r="D52" s="17" t="s">
        <v>30</v>
      </c>
      <c r="E52" s="6" t="s">
        <v>420</v>
      </c>
      <c r="F52" s="17" t="s">
        <v>176</v>
      </c>
      <c r="G52" s="3" t="s">
        <v>427</v>
      </c>
      <c r="H52" s="17">
        <v>0</v>
      </c>
      <c r="I52" s="17">
        <v>220.54</v>
      </c>
      <c r="J52" s="18">
        <f t="shared" si="2"/>
        <v>220.54</v>
      </c>
      <c r="K52" s="17">
        <v>0</v>
      </c>
      <c r="L52" s="17">
        <v>0</v>
      </c>
      <c r="M52" s="17">
        <v>85</v>
      </c>
      <c r="N52" s="5">
        <v>0</v>
      </c>
      <c r="O52" s="5">
        <v>0</v>
      </c>
      <c r="P52" s="5">
        <f t="shared" si="3"/>
        <v>18745.899999999998</v>
      </c>
      <c r="Q52" s="5">
        <v>0</v>
      </c>
      <c r="R52" s="5">
        <v>0</v>
      </c>
      <c r="S52" s="5">
        <f t="shared" si="4"/>
        <v>0</v>
      </c>
      <c r="T52" s="5">
        <f t="shared" si="5"/>
        <v>0</v>
      </c>
      <c r="U52" s="5">
        <f t="shared" si="6"/>
        <v>18745.899999999998</v>
      </c>
      <c r="V52" s="5">
        <f t="shared" si="7"/>
        <v>0</v>
      </c>
      <c r="W52" s="5">
        <f t="shared" si="8"/>
        <v>0</v>
      </c>
      <c r="X52" s="5">
        <f t="shared" si="9"/>
        <v>0</v>
      </c>
      <c r="Y52" s="5">
        <f t="shared" si="10"/>
        <v>0</v>
      </c>
      <c r="Z52" s="5">
        <f t="shared" si="11"/>
        <v>18745.899999999998</v>
      </c>
      <c r="AA52" s="5">
        <f t="shared" si="12"/>
        <v>0</v>
      </c>
      <c r="AB52" s="5">
        <f t="shared" si="13"/>
        <v>0</v>
      </c>
    </row>
    <row r="53" spans="1:28" ht="26" x14ac:dyDescent="0.3">
      <c r="A53" s="1" t="s">
        <v>424</v>
      </c>
      <c r="B53" s="6" t="s">
        <v>431</v>
      </c>
      <c r="C53" s="6" t="s">
        <v>370</v>
      </c>
      <c r="D53" s="17" t="s">
        <v>30</v>
      </c>
      <c r="E53" s="6" t="s">
        <v>420</v>
      </c>
      <c r="F53" s="17">
        <v>49029</v>
      </c>
      <c r="G53" s="3" t="s">
        <v>428</v>
      </c>
      <c r="H53" s="17">
        <v>611.34</v>
      </c>
      <c r="I53" s="17">
        <v>0</v>
      </c>
      <c r="J53" s="18">
        <f>H53</f>
        <v>611.34</v>
      </c>
      <c r="K53" s="17">
        <v>0</v>
      </c>
      <c r="L53" s="17">
        <v>0</v>
      </c>
      <c r="M53" s="17">
        <v>64</v>
      </c>
      <c r="N53" s="5">
        <v>0</v>
      </c>
      <c r="O53" s="5">
        <v>0</v>
      </c>
      <c r="P53" s="5">
        <f t="shared" si="3"/>
        <v>39125.760000000002</v>
      </c>
      <c r="Q53" s="5">
        <v>0</v>
      </c>
      <c r="R53" s="5">
        <v>0</v>
      </c>
      <c r="S53" s="5">
        <f t="shared" si="4"/>
        <v>0</v>
      </c>
      <c r="T53" s="5">
        <f t="shared" si="5"/>
        <v>0</v>
      </c>
      <c r="U53" s="5">
        <f t="shared" si="6"/>
        <v>39125.760000000002</v>
      </c>
      <c r="V53" s="5">
        <f t="shared" si="7"/>
        <v>0</v>
      </c>
      <c r="W53" s="5">
        <f t="shared" si="8"/>
        <v>0</v>
      </c>
      <c r="X53" s="5">
        <f t="shared" si="9"/>
        <v>0</v>
      </c>
      <c r="Y53" s="5">
        <f t="shared" si="10"/>
        <v>0</v>
      </c>
      <c r="Z53" s="5">
        <f t="shared" si="11"/>
        <v>39125.760000000002</v>
      </c>
      <c r="AA53" s="5">
        <f t="shared" si="12"/>
        <v>0</v>
      </c>
      <c r="AB53" s="5">
        <f t="shared" si="13"/>
        <v>0</v>
      </c>
    </row>
    <row r="54" spans="1:28" ht="39" x14ac:dyDescent="0.3">
      <c r="A54" s="1" t="s">
        <v>85</v>
      </c>
      <c r="B54" s="6" t="s">
        <v>86</v>
      </c>
      <c r="C54" s="1" t="s">
        <v>2</v>
      </c>
      <c r="D54" s="17" t="s">
        <v>87</v>
      </c>
      <c r="E54" s="6" t="s">
        <v>88</v>
      </c>
      <c r="F54" s="20" t="s">
        <v>176</v>
      </c>
      <c r="G54" s="3" t="s">
        <v>221</v>
      </c>
      <c r="H54" s="5">
        <v>0</v>
      </c>
      <c r="I54" s="5">
        <v>10.119999999999999</v>
      </c>
      <c r="J54" s="5">
        <f t="shared" ref="J54:J63" si="14">I54-H54</f>
        <v>10.119999999999999</v>
      </c>
      <c r="K54" s="19">
        <v>1700</v>
      </c>
      <c r="L54" s="19"/>
      <c r="M54" s="19"/>
      <c r="N54" s="5">
        <v>0</v>
      </c>
      <c r="O54" s="5">
        <v>0</v>
      </c>
      <c r="P54" s="5">
        <v>17204</v>
      </c>
      <c r="Q54" s="5">
        <v>0</v>
      </c>
      <c r="R54" s="5">
        <v>0</v>
      </c>
      <c r="S54" s="5">
        <v>0</v>
      </c>
      <c r="T54" s="5">
        <v>0</v>
      </c>
      <c r="U54" s="5">
        <v>17204</v>
      </c>
      <c r="V54" s="5">
        <v>0</v>
      </c>
      <c r="W54" s="5">
        <v>0</v>
      </c>
      <c r="X54" s="5">
        <v>0</v>
      </c>
      <c r="Y54" s="5">
        <v>0</v>
      </c>
      <c r="Z54" s="5">
        <v>17204</v>
      </c>
      <c r="AA54" s="5">
        <v>0</v>
      </c>
      <c r="AB54" s="5">
        <v>0</v>
      </c>
    </row>
    <row r="55" spans="1:28" ht="52" x14ac:dyDescent="0.3">
      <c r="A55" s="1" t="s">
        <v>122</v>
      </c>
      <c r="B55" s="6" t="s">
        <v>123</v>
      </c>
      <c r="C55" s="1" t="s">
        <v>2</v>
      </c>
      <c r="D55" s="17" t="s">
        <v>30</v>
      </c>
      <c r="E55" s="6" t="s">
        <v>88</v>
      </c>
      <c r="F55" s="20" t="s">
        <v>176</v>
      </c>
      <c r="G55" s="3" t="s">
        <v>255</v>
      </c>
      <c r="H55" s="5">
        <v>0</v>
      </c>
      <c r="I55" s="5">
        <v>9.02</v>
      </c>
      <c r="J55" s="5">
        <f t="shared" si="14"/>
        <v>9.02</v>
      </c>
      <c r="K55" s="19">
        <v>1700</v>
      </c>
      <c r="L55" s="19"/>
      <c r="M55" s="19"/>
      <c r="N55" s="5">
        <v>0</v>
      </c>
      <c r="O55" s="5">
        <v>0</v>
      </c>
      <c r="P55" s="5">
        <v>15334</v>
      </c>
      <c r="Q55" s="5">
        <v>0</v>
      </c>
      <c r="R55" s="5">
        <v>0</v>
      </c>
      <c r="S55" s="5">
        <v>0</v>
      </c>
      <c r="T55" s="5">
        <v>0</v>
      </c>
      <c r="U55" s="5">
        <v>15334</v>
      </c>
      <c r="V55" s="5">
        <v>0</v>
      </c>
      <c r="W55" s="5">
        <v>0</v>
      </c>
      <c r="X55" s="5">
        <v>0</v>
      </c>
      <c r="Y55" s="5">
        <v>0</v>
      </c>
      <c r="Z55" s="5">
        <v>15334</v>
      </c>
      <c r="AA55" s="5">
        <v>0</v>
      </c>
      <c r="AB55" s="5">
        <v>0</v>
      </c>
    </row>
    <row r="56" spans="1:28" s="21" customFormat="1" ht="26" x14ac:dyDescent="0.3">
      <c r="A56" s="1" t="s">
        <v>356</v>
      </c>
      <c r="B56" s="6" t="s">
        <v>362</v>
      </c>
      <c r="C56" s="1" t="s">
        <v>29</v>
      </c>
      <c r="D56" s="17" t="s">
        <v>87</v>
      </c>
      <c r="E56" s="6" t="s">
        <v>355</v>
      </c>
      <c r="F56" s="27">
        <v>54001</v>
      </c>
      <c r="G56" s="3" t="s">
        <v>357</v>
      </c>
      <c r="H56" s="17"/>
      <c r="I56" s="17"/>
      <c r="J56" s="18">
        <f t="shared" si="14"/>
        <v>0</v>
      </c>
      <c r="K56" s="17"/>
      <c r="L56" s="17"/>
      <c r="M56" s="17"/>
      <c r="N56" s="5"/>
      <c r="O56" s="5"/>
      <c r="P56" s="5"/>
      <c r="Q56" s="5"/>
      <c r="R56" s="5"/>
      <c r="S56" s="5"/>
      <c r="T56" s="5"/>
      <c r="U56" s="5"/>
      <c r="V56" s="5"/>
      <c r="W56" s="5"/>
      <c r="X56" s="5"/>
      <c r="Y56" s="5"/>
      <c r="Z56" s="5"/>
      <c r="AA56" s="5"/>
      <c r="AB56" s="5">
        <v>0</v>
      </c>
    </row>
    <row r="57" spans="1:28" s="21" customFormat="1" ht="39" x14ac:dyDescent="0.3">
      <c r="A57" s="1" t="s">
        <v>356</v>
      </c>
      <c r="B57" s="6" t="s">
        <v>362</v>
      </c>
      <c r="C57" s="1" t="s">
        <v>29</v>
      </c>
      <c r="D57" s="17" t="s">
        <v>87</v>
      </c>
      <c r="E57" s="6" t="s">
        <v>355</v>
      </c>
      <c r="F57" s="17">
        <v>54002</v>
      </c>
      <c r="G57" s="3" t="s">
        <v>358</v>
      </c>
      <c r="H57" s="17"/>
      <c r="I57" s="17"/>
      <c r="J57" s="18">
        <f t="shared" si="14"/>
        <v>0</v>
      </c>
      <c r="K57" s="17"/>
      <c r="L57" s="17"/>
      <c r="M57" s="17"/>
      <c r="N57" s="5"/>
      <c r="O57" s="5"/>
      <c r="P57" s="5"/>
      <c r="Q57" s="5"/>
      <c r="R57" s="5"/>
      <c r="S57" s="5"/>
      <c r="T57" s="5"/>
      <c r="U57" s="5"/>
      <c r="V57" s="5"/>
      <c r="W57" s="5"/>
      <c r="X57" s="5"/>
      <c r="Y57" s="5"/>
      <c r="Z57" s="5"/>
      <c r="AA57" s="5"/>
      <c r="AB57" s="5">
        <v>0</v>
      </c>
    </row>
    <row r="58" spans="1:28" ht="52" x14ac:dyDescent="0.3">
      <c r="A58" s="1" t="s">
        <v>356</v>
      </c>
      <c r="B58" s="6" t="s">
        <v>362</v>
      </c>
      <c r="C58" s="1" t="s">
        <v>29</v>
      </c>
      <c r="D58" s="17" t="s">
        <v>87</v>
      </c>
      <c r="E58" s="6" t="s">
        <v>355</v>
      </c>
      <c r="F58" s="17">
        <v>54003</v>
      </c>
      <c r="G58" s="3" t="s">
        <v>359</v>
      </c>
      <c r="H58" s="17"/>
      <c r="I58" s="17"/>
      <c r="J58" s="18">
        <f t="shared" si="14"/>
        <v>0</v>
      </c>
      <c r="K58" s="17"/>
      <c r="L58" s="17"/>
      <c r="M58" s="17"/>
      <c r="N58" s="5"/>
      <c r="O58" s="5"/>
      <c r="P58" s="5"/>
      <c r="Q58" s="5"/>
      <c r="R58" s="5"/>
      <c r="S58" s="5"/>
      <c r="T58" s="5"/>
      <c r="U58" s="5"/>
      <c r="V58" s="5"/>
      <c r="W58" s="5"/>
      <c r="X58" s="5"/>
      <c r="Y58" s="5"/>
      <c r="Z58" s="5"/>
      <c r="AA58" s="5"/>
      <c r="AB58" s="5">
        <v>0</v>
      </c>
    </row>
    <row r="59" spans="1:28" ht="26" x14ac:dyDescent="0.3">
      <c r="A59" s="1" t="s">
        <v>56</v>
      </c>
      <c r="B59" s="6" t="s">
        <v>57</v>
      </c>
      <c r="C59" s="1" t="s">
        <v>29</v>
      </c>
      <c r="D59" s="17" t="s">
        <v>30</v>
      </c>
      <c r="E59" s="6" t="s">
        <v>58</v>
      </c>
      <c r="F59" s="17">
        <v>30058</v>
      </c>
      <c r="G59" s="3" t="s">
        <v>57</v>
      </c>
      <c r="H59" s="5">
        <v>306.16000000000003</v>
      </c>
      <c r="I59" s="5">
        <v>367.55</v>
      </c>
      <c r="J59" s="5">
        <f t="shared" si="14"/>
        <v>61.389999999999986</v>
      </c>
      <c r="K59" s="19"/>
      <c r="L59" s="19"/>
      <c r="M59" s="19">
        <v>892</v>
      </c>
      <c r="N59" s="5">
        <v>65508.48000000004</v>
      </c>
      <c r="O59" s="5">
        <v>0</v>
      </c>
      <c r="P59" s="5">
        <v>0</v>
      </c>
      <c r="Q59" s="5">
        <v>0</v>
      </c>
      <c r="R59" s="5">
        <v>0</v>
      </c>
      <c r="S59" s="5">
        <v>65508.48000000004</v>
      </c>
      <c r="T59" s="5">
        <v>0</v>
      </c>
      <c r="U59" s="5">
        <v>0</v>
      </c>
      <c r="V59" s="5">
        <v>0</v>
      </c>
      <c r="W59" s="5">
        <v>0</v>
      </c>
      <c r="X59" s="5">
        <v>65508.48000000004</v>
      </c>
      <c r="Y59" s="5">
        <v>0</v>
      </c>
      <c r="Z59" s="5">
        <v>0</v>
      </c>
      <c r="AA59" s="5">
        <v>0</v>
      </c>
      <c r="AB59" s="5">
        <v>0</v>
      </c>
    </row>
    <row r="60" spans="1:28" ht="50.25" customHeight="1" x14ac:dyDescent="0.3">
      <c r="A60" s="1" t="s">
        <v>117</v>
      </c>
      <c r="B60" s="6" t="s">
        <v>118</v>
      </c>
      <c r="C60" s="1" t="s">
        <v>29</v>
      </c>
      <c r="D60" s="17" t="s">
        <v>30</v>
      </c>
      <c r="E60" s="6" t="s">
        <v>6</v>
      </c>
      <c r="F60" s="17">
        <v>24072</v>
      </c>
      <c r="G60" s="3" t="s">
        <v>118</v>
      </c>
      <c r="H60" s="5">
        <v>93.35</v>
      </c>
      <c r="I60" s="5">
        <v>393.40639762106343</v>
      </c>
      <c r="J60" s="5">
        <f t="shared" si="14"/>
        <v>300.05639762106341</v>
      </c>
      <c r="K60" s="19"/>
      <c r="L60" s="19"/>
      <c r="M60" s="19">
        <v>54</v>
      </c>
      <c r="N60" s="5">
        <v>16203.045471537424</v>
      </c>
      <c r="O60" s="5">
        <v>0</v>
      </c>
      <c r="P60" s="5">
        <v>0</v>
      </c>
      <c r="Q60" s="5">
        <v>0</v>
      </c>
      <c r="R60" s="5">
        <v>0</v>
      </c>
      <c r="S60" s="5">
        <v>16203.045471537424</v>
      </c>
      <c r="T60" s="5">
        <v>0</v>
      </c>
      <c r="U60" s="5">
        <v>0</v>
      </c>
      <c r="V60" s="5">
        <v>0</v>
      </c>
      <c r="W60" s="5">
        <v>0</v>
      </c>
      <c r="X60" s="5">
        <v>16203.045471537424</v>
      </c>
      <c r="Y60" s="5">
        <v>0</v>
      </c>
      <c r="Z60" s="5">
        <v>0</v>
      </c>
      <c r="AA60" s="5">
        <v>0</v>
      </c>
      <c r="AB60" s="5">
        <v>0</v>
      </c>
    </row>
    <row r="61" spans="1:28" ht="51" customHeight="1" x14ac:dyDescent="0.3">
      <c r="A61" s="1" t="s">
        <v>124</v>
      </c>
      <c r="B61" s="6" t="s">
        <v>125</v>
      </c>
      <c r="C61" s="1" t="s">
        <v>51</v>
      </c>
      <c r="D61" s="17" t="s">
        <v>30</v>
      </c>
      <c r="E61" s="6" t="s">
        <v>6</v>
      </c>
      <c r="F61" s="20" t="s">
        <v>256</v>
      </c>
      <c r="G61" s="3" t="s">
        <v>257</v>
      </c>
      <c r="H61" s="5">
        <v>0</v>
      </c>
      <c r="I61" s="5">
        <v>370.14</v>
      </c>
      <c r="J61" s="5">
        <f t="shared" si="14"/>
        <v>370.14</v>
      </c>
      <c r="K61" s="19"/>
      <c r="L61" s="19"/>
      <c r="M61" s="19">
        <v>21</v>
      </c>
      <c r="N61" s="5">
        <v>15929.96</v>
      </c>
      <c r="O61" s="5">
        <v>0</v>
      </c>
      <c r="P61" s="5">
        <v>0</v>
      </c>
      <c r="Q61" s="5">
        <v>0</v>
      </c>
      <c r="R61" s="5">
        <v>0</v>
      </c>
      <c r="S61" s="5">
        <v>15929.96</v>
      </c>
      <c r="T61" s="5">
        <v>0</v>
      </c>
      <c r="U61" s="5">
        <v>0</v>
      </c>
      <c r="V61" s="5">
        <v>0</v>
      </c>
      <c r="W61" s="5">
        <v>0</v>
      </c>
      <c r="X61" s="5">
        <v>15929.96</v>
      </c>
      <c r="Y61" s="5">
        <v>0</v>
      </c>
      <c r="Z61" s="5">
        <v>0</v>
      </c>
      <c r="AA61" s="5">
        <v>0</v>
      </c>
      <c r="AB61" s="5">
        <v>0</v>
      </c>
    </row>
    <row r="62" spans="1:28" ht="37.5" customHeight="1" x14ac:dyDescent="0.3">
      <c r="A62" s="1" t="s">
        <v>124</v>
      </c>
      <c r="B62" s="6" t="s">
        <v>125</v>
      </c>
      <c r="C62" s="1" t="s">
        <v>51</v>
      </c>
      <c r="D62" s="17" t="s">
        <v>30</v>
      </c>
      <c r="E62" s="6" t="s">
        <v>6</v>
      </c>
      <c r="F62" s="20" t="s">
        <v>258</v>
      </c>
      <c r="G62" s="3" t="s">
        <v>259</v>
      </c>
      <c r="H62" s="5">
        <v>0</v>
      </c>
      <c r="I62" s="5">
        <v>23235.27</v>
      </c>
      <c r="J62" s="5">
        <f t="shared" si="14"/>
        <v>23235.27</v>
      </c>
      <c r="K62" s="19"/>
      <c r="L62" s="19"/>
      <c r="M62" s="19">
        <v>21</v>
      </c>
      <c r="N62" s="5">
        <v>487940.67000000004</v>
      </c>
      <c r="O62" s="5">
        <v>0</v>
      </c>
      <c r="P62" s="5">
        <v>0</v>
      </c>
      <c r="Q62" s="5">
        <v>0</v>
      </c>
      <c r="R62" s="5">
        <v>0</v>
      </c>
      <c r="S62" s="5">
        <v>487940.67000000004</v>
      </c>
      <c r="T62" s="5">
        <v>0</v>
      </c>
      <c r="U62" s="5">
        <v>0</v>
      </c>
      <c r="V62" s="5">
        <v>0</v>
      </c>
      <c r="W62" s="5">
        <v>0</v>
      </c>
      <c r="X62" s="5">
        <v>487940.67000000004</v>
      </c>
      <c r="Y62" s="5">
        <v>0</v>
      </c>
      <c r="Z62" s="5">
        <v>0</v>
      </c>
      <c r="AA62" s="5">
        <v>0</v>
      </c>
      <c r="AB62" s="5">
        <v>0</v>
      </c>
    </row>
    <row r="63" spans="1:28" ht="50.25" customHeight="1" x14ac:dyDescent="0.3">
      <c r="A63" s="1" t="s">
        <v>124</v>
      </c>
      <c r="B63" s="6" t="s">
        <v>125</v>
      </c>
      <c r="C63" s="1" t="s">
        <v>51</v>
      </c>
      <c r="D63" s="17" t="s">
        <v>30</v>
      </c>
      <c r="E63" s="6" t="s">
        <v>6</v>
      </c>
      <c r="F63" s="20" t="s">
        <v>260</v>
      </c>
      <c r="G63" s="3" t="s">
        <v>261</v>
      </c>
      <c r="H63" s="5">
        <v>0</v>
      </c>
      <c r="I63" s="5">
        <v>849.18</v>
      </c>
      <c r="J63" s="5">
        <f t="shared" si="14"/>
        <v>849.18</v>
      </c>
      <c r="K63" s="19"/>
      <c r="L63" s="19"/>
      <c r="M63" s="19">
        <v>21</v>
      </c>
      <c r="N63" s="5">
        <v>17832.78</v>
      </c>
      <c r="O63" s="5">
        <v>0</v>
      </c>
      <c r="P63" s="5">
        <v>0</v>
      </c>
      <c r="Q63" s="5">
        <v>0</v>
      </c>
      <c r="R63" s="5">
        <v>0</v>
      </c>
      <c r="S63" s="5">
        <v>17832.78</v>
      </c>
      <c r="T63" s="5">
        <v>0</v>
      </c>
      <c r="U63" s="5">
        <v>0</v>
      </c>
      <c r="V63" s="5">
        <v>0</v>
      </c>
      <c r="W63" s="5">
        <v>0</v>
      </c>
      <c r="X63" s="5">
        <v>17832.78</v>
      </c>
      <c r="Y63" s="5">
        <v>0</v>
      </c>
      <c r="Z63" s="5">
        <v>0</v>
      </c>
      <c r="AA63" s="5">
        <v>0</v>
      </c>
      <c r="AB63" s="5">
        <v>0</v>
      </c>
    </row>
    <row r="64" spans="1:28" ht="52" x14ac:dyDescent="0.3">
      <c r="A64" s="1" t="s">
        <v>124</v>
      </c>
      <c r="B64" s="6" t="s">
        <v>125</v>
      </c>
      <c r="C64" s="1" t="s">
        <v>51</v>
      </c>
      <c r="D64" s="17" t="s">
        <v>30</v>
      </c>
      <c r="E64" s="6" t="s">
        <v>6</v>
      </c>
      <c r="F64" s="20" t="s">
        <v>262</v>
      </c>
      <c r="G64" s="3" t="s">
        <v>263</v>
      </c>
      <c r="H64" s="5">
        <v>0</v>
      </c>
      <c r="I64" s="5">
        <v>5241.4799999999996</v>
      </c>
      <c r="J64" s="5">
        <f t="shared" ref="J64:J95" si="15">I64-H64</f>
        <v>5241.4799999999996</v>
      </c>
      <c r="K64" s="19"/>
      <c r="L64" s="19"/>
      <c r="M64" s="19">
        <v>21</v>
      </c>
      <c r="N64" s="5">
        <v>110071.07999999999</v>
      </c>
      <c r="O64" s="5">
        <v>0</v>
      </c>
      <c r="P64" s="5">
        <v>0</v>
      </c>
      <c r="Q64" s="5">
        <v>0</v>
      </c>
      <c r="R64" s="5">
        <v>0</v>
      </c>
      <c r="S64" s="5">
        <v>110071.07999999999</v>
      </c>
      <c r="T64" s="5">
        <v>0</v>
      </c>
      <c r="U64" s="5">
        <v>0</v>
      </c>
      <c r="V64" s="5">
        <v>0</v>
      </c>
      <c r="W64" s="5">
        <v>0</v>
      </c>
      <c r="X64" s="5">
        <v>110071.07999999999</v>
      </c>
      <c r="Y64" s="5">
        <v>0</v>
      </c>
      <c r="Z64" s="5">
        <v>0</v>
      </c>
      <c r="AA64" s="5">
        <v>0</v>
      </c>
      <c r="AB64" s="5">
        <v>0</v>
      </c>
    </row>
    <row r="65" spans="1:28" ht="52" x14ac:dyDescent="0.3">
      <c r="A65" s="1" t="s">
        <v>124</v>
      </c>
      <c r="B65" s="6" t="s">
        <v>125</v>
      </c>
      <c r="C65" s="1" t="s">
        <v>51</v>
      </c>
      <c r="D65" s="17" t="s">
        <v>30</v>
      </c>
      <c r="E65" s="6" t="s">
        <v>6</v>
      </c>
      <c r="F65" s="20" t="s">
        <v>264</v>
      </c>
      <c r="G65" s="3" t="s">
        <v>265</v>
      </c>
      <c r="H65" s="5">
        <v>0</v>
      </c>
      <c r="I65" s="5">
        <v>710.09</v>
      </c>
      <c r="J65" s="5">
        <f t="shared" si="15"/>
        <v>710.09</v>
      </c>
      <c r="K65" s="19"/>
      <c r="L65" s="19"/>
      <c r="M65" s="19">
        <v>21</v>
      </c>
      <c r="N65" s="5">
        <v>14911.89</v>
      </c>
      <c r="O65" s="5">
        <v>0</v>
      </c>
      <c r="P65" s="5">
        <v>0</v>
      </c>
      <c r="Q65" s="5">
        <v>0</v>
      </c>
      <c r="R65" s="5">
        <v>0</v>
      </c>
      <c r="S65" s="5">
        <v>14911.89</v>
      </c>
      <c r="T65" s="5">
        <v>0</v>
      </c>
      <c r="U65" s="5">
        <v>0</v>
      </c>
      <c r="V65" s="5">
        <v>0</v>
      </c>
      <c r="W65" s="5">
        <v>0</v>
      </c>
      <c r="X65" s="5">
        <v>14911.89</v>
      </c>
      <c r="Y65" s="5">
        <v>0</v>
      </c>
      <c r="Z65" s="5">
        <v>0</v>
      </c>
      <c r="AA65" s="5">
        <v>0</v>
      </c>
      <c r="AB65" s="5">
        <v>0</v>
      </c>
    </row>
    <row r="66" spans="1:28" x14ac:dyDescent="0.3">
      <c r="A66" s="1" t="s">
        <v>141</v>
      </c>
      <c r="B66" s="6" t="s">
        <v>142</v>
      </c>
      <c r="C66" s="1" t="s">
        <v>29</v>
      </c>
      <c r="D66" s="17" t="s">
        <v>30</v>
      </c>
      <c r="E66" s="6" t="s">
        <v>6</v>
      </c>
      <c r="F66" s="20" t="s">
        <v>285</v>
      </c>
      <c r="G66" s="3" t="s">
        <v>142</v>
      </c>
      <c r="H66" s="5">
        <v>96.52</v>
      </c>
      <c r="I66" s="5">
        <v>671.84</v>
      </c>
      <c r="J66" s="5">
        <f t="shared" si="15"/>
        <v>575.32000000000005</v>
      </c>
      <c r="K66" s="19"/>
      <c r="L66" s="19"/>
      <c r="M66" s="19">
        <v>117</v>
      </c>
      <c r="N66" s="5">
        <v>67312.44</v>
      </c>
      <c r="O66" s="5">
        <v>0</v>
      </c>
      <c r="P66" s="5">
        <v>0</v>
      </c>
      <c r="Q66" s="5">
        <v>0</v>
      </c>
      <c r="R66" s="5">
        <v>0</v>
      </c>
      <c r="S66" s="5">
        <v>67312.44</v>
      </c>
      <c r="T66" s="5">
        <v>0</v>
      </c>
      <c r="U66" s="5">
        <v>0</v>
      </c>
      <c r="V66" s="5">
        <v>0</v>
      </c>
      <c r="W66" s="5">
        <v>0</v>
      </c>
      <c r="X66" s="5">
        <v>67312.44</v>
      </c>
      <c r="Y66" s="5">
        <v>0</v>
      </c>
      <c r="Z66" s="5">
        <v>0</v>
      </c>
      <c r="AA66" s="5">
        <v>0</v>
      </c>
      <c r="AB66" s="5">
        <v>0</v>
      </c>
    </row>
    <row r="67" spans="1:28" ht="26" x14ac:dyDescent="0.3">
      <c r="A67" s="1" t="s">
        <v>146</v>
      </c>
      <c r="B67" s="6" t="s">
        <v>147</v>
      </c>
      <c r="C67" s="1" t="s">
        <v>29</v>
      </c>
      <c r="D67" s="17" t="s">
        <v>30</v>
      </c>
      <c r="E67" s="6" t="s">
        <v>6</v>
      </c>
      <c r="F67" s="20" t="s">
        <v>286</v>
      </c>
      <c r="G67" s="3" t="s">
        <v>287</v>
      </c>
      <c r="H67" s="5">
        <v>558.72</v>
      </c>
      <c r="I67" s="5">
        <v>840.76</v>
      </c>
      <c r="J67" s="5">
        <f t="shared" si="15"/>
        <v>282.03999999999996</v>
      </c>
      <c r="K67" s="19"/>
      <c r="L67" s="19"/>
      <c r="M67" s="19">
        <v>640</v>
      </c>
      <c r="N67" s="5">
        <v>180505.59999999998</v>
      </c>
      <c r="O67" s="5">
        <v>0</v>
      </c>
      <c r="P67" s="5">
        <v>0</v>
      </c>
      <c r="Q67" s="5">
        <v>0</v>
      </c>
      <c r="R67" s="5">
        <v>0</v>
      </c>
      <c r="S67" s="5">
        <v>180505.59999999998</v>
      </c>
      <c r="T67" s="5">
        <v>0</v>
      </c>
      <c r="U67" s="5">
        <v>0</v>
      </c>
      <c r="V67" s="5">
        <v>0</v>
      </c>
      <c r="W67" s="5">
        <v>0</v>
      </c>
      <c r="X67" s="5">
        <v>180505.59999999998</v>
      </c>
      <c r="Y67" s="5">
        <v>0</v>
      </c>
      <c r="Z67" s="5">
        <v>0</v>
      </c>
      <c r="AA67" s="5">
        <v>0</v>
      </c>
      <c r="AB67" s="5">
        <v>0</v>
      </c>
    </row>
    <row r="68" spans="1:28" ht="26" x14ac:dyDescent="0.3">
      <c r="A68" s="1" t="s">
        <v>157</v>
      </c>
      <c r="B68" s="6" t="s">
        <v>158</v>
      </c>
      <c r="C68" s="1" t="s">
        <v>2</v>
      </c>
      <c r="D68" s="17" t="s">
        <v>30</v>
      </c>
      <c r="E68" s="6" t="s">
        <v>6</v>
      </c>
      <c r="F68" s="20" t="s">
        <v>176</v>
      </c>
      <c r="G68" s="2" t="s">
        <v>305</v>
      </c>
      <c r="H68" s="5">
        <v>0</v>
      </c>
      <c r="I68" s="5">
        <v>1727.18</v>
      </c>
      <c r="J68" s="5">
        <f t="shared" si="15"/>
        <v>1727.18</v>
      </c>
      <c r="K68" s="19"/>
      <c r="L68" s="19"/>
      <c r="M68" s="19">
        <v>4</v>
      </c>
      <c r="N68" s="5">
        <v>6908.72</v>
      </c>
      <c r="O68" s="5">
        <v>0</v>
      </c>
      <c r="P68" s="5">
        <v>0</v>
      </c>
      <c r="Q68" s="5">
        <v>0</v>
      </c>
      <c r="R68" s="5">
        <v>0</v>
      </c>
      <c r="S68" s="5">
        <v>6908.72</v>
      </c>
      <c r="T68" s="5">
        <v>0</v>
      </c>
      <c r="U68" s="5">
        <v>0</v>
      </c>
      <c r="V68" s="5">
        <v>0</v>
      </c>
      <c r="W68" s="5">
        <v>0</v>
      </c>
      <c r="X68" s="5">
        <v>6908.72</v>
      </c>
      <c r="Y68" s="5">
        <v>0</v>
      </c>
      <c r="Z68" s="5">
        <v>0</v>
      </c>
      <c r="AA68" s="5">
        <v>0</v>
      </c>
      <c r="AB68" s="5">
        <v>0</v>
      </c>
    </row>
    <row r="69" spans="1:28" ht="26" x14ac:dyDescent="0.3">
      <c r="A69" s="1" t="s">
        <v>157</v>
      </c>
      <c r="B69" s="6" t="s">
        <v>158</v>
      </c>
      <c r="C69" s="1" t="s">
        <v>2</v>
      </c>
      <c r="D69" s="17" t="s">
        <v>30</v>
      </c>
      <c r="E69" s="6" t="s">
        <v>6</v>
      </c>
      <c r="F69" s="20" t="s">
        <v>176</v>
      </c>
      <c r="G69" s="2" t="s">
        <v>306</v>
      </c>
      <c r="H69" s="5">
        <v>0</v>
      </c>
      <c r="I69" s="5">
        <v>60.86</v>
      </c>
      <c r="J69" s="5">
        <f t="shared" si="15"/>
        <v>60.86</v>
      </c>
      <c r="K69" s="19"/>
      <c r="L69" s="19"/>
      <c r="M69" s="19">
        <v>56</v>
      </c>
      <c r="N69" s="5">
        <v>3408.16</v>
      </c>
      <c r="O69" s="5">
        <v>0</v>
      </c>
      <c r="P69" s="5">
        <v>0</v>
      </c>
      <c r="Q69" s="5">
        <v>0</v>
      </c>
      <c r="R69" s="5">
        <v>0</v>
      </c>
      <c r="S69" s="5">
        <v>3408.16</v>
      </c>
      <c r="T69" s="5">
        <v>0</v>
      </c>
      <c r="U69" s="5">
        <v>0</v>
      </c>
      <c r="V69" s="5">
        <v>0</v>
      </c>
      <c r="W69" s="5">
        <v>0</v>
      </c>
      <c r="X69" s="5">
        <v>3408.16</v>
      </c>
      <c r="Y69" s="5">
        <v>0</v>
      </c>
      <c r="Z69" s="5">
        <v>0</v>
      </c>
      <c r="AA69" s="5">
        <v>0</v>
      </c>
      <c r="AB69" s="5">
        <v>0</v>
      </c>
    </row>
    <row r="70" spans="1:28" ht="26" x14ac:dyDescent="0.3">
      <c r="A70" s="1" t="s">
        <v>157</v>
      </c>
      <c r="B70" s="6" t="s">
        <v>158</v>
      </c>
      <c r="C70" s="1" t="s">
        <v>2</v>
      </c>
      <c r="D70" s="17" t="s">
        <v>30</v>
      </c>
      <c r="E70" s="6" t="s">
        <v>6</v>
      </c>
      <c r="F70" s="20" t="s">
        <v>176</v>
      </c>
      <c r="G70" s="2" t="s">
        <v>307</v>
      </c>
      <c r="H70" s="5">
        <v>0</v>
      </c>
      <c r="I70" s="5">
        <v>1051.49</v>
      </c>
      <c r="J70" s="5">
        <f t="shared" si="15"/>
        <v>1051.49</v>
      </c>
      <c r="K70" s="19"/>
      <c r="L70" s="19"/>
      <c r="M70" s="19">
        <v>56</v>
      </c>
      <c r="N70" s="5">
        <v>58883.44</v>
      </c>
      <c r="O70" s="5">
        <v>0</v>
      </c>
      <c r="P70" s="5">
        <v>0</v>
      </c>
      <c r="Q70" s="5">
        <v>0</v>
      </c>
      <c r="R70" s="5">
        <v>0</v>
      </c>
      <c r="S70" s="5">
        <v>58883.44</v>
      </c>
      <c r="T70" s="5">
        <v>0</v>
      </c>
      <c r="U70" s="5">
        <v>0</v>
      </c>
      <c r="V70" s="5">
        <v>0</v>
      </c>
      <c r="W70" s="5">
        <v>0</v>
      </c>
      <c r="X70" s="5">
        <v>58883.44</v>
      </c>
      <c r="Y70" s="5">
        <v>0</v>
      </c>
      <c r="Z70" s="5">
        <v>0</v>
      </c>
      <c r="AA70" s="5">
        <v>0</v>
      </c>
      <c r="AB70" s="5">
        <v>0</v>
      </c>
    </row>
    <row r="71" spans="1:28" ht="26" x14ac:dyDescent="0.3">
      <c r="A71" s="1" t="s">
        <v>169</v>
      </c>
      <c r="B71" s="6" t="s">
        <v>170</v>
      </c>
      <c r="C71" s="1" t="s">
        <v>29</v>
      </c>
      <c r="D71" s="17" t="s">
        <v>30</v>
      </c>
      <c r="E71" s="6" t="s">
        <v>6</v>
      </c>
      <c r="F71" s="20" t="s">
        <v>326</v>
      </c>
      <c r="G71" s="23" t="s">
        <v>327</v>
      </c>
      <c r="H71" s="5">
        <v>100.35</v>
      </c>
      <c r="I71" s="5">
        <v>750.75</v>
      </c>
      <c r="J71" s="5">
        <f t="shared" si="15"/>
        <v>650.4</v>
      </c>
      <c r="K71" s="19"/>
      <c r="L71" s="19"/>
      <c r="M71" s="19">
        <v>5</v>
      </c>
      <c r="N71" s="5">
        <v>3753.75</v>
      </c>
      <c r="O71" s="5">
        <v>0</v>
      </c>
      <c r="P71" s="5">
        <v>0</v>
      </c>
      <c r="Q71" s="5">
        <v>0</v>
      </c>
      <c r="R71" s="5">
        <v>0</v>
      </c>
      <c r="S71" s="5">
        <v>3753.75</v>
      </c>
      <c r="T71" s="5">
        <v>0</v>
      </c>
      <c r="U71" s="5">
        <v>0</v>
      </c>
      <c r="V71" s="5">
        <v>0</v>
      </c>
      <c r="W71" s="5">
        <v>0</v>
      </c>
      <c r="X71" s="5">
        <v>3753.75</v>
      </c>
      <c r="Y71" s="5">
        <v>0</v>
      </c>
      <c r="Z71" s="5">
        <v>0</v>
      </c>
      <c r="AA71" s="5">
        <v>0</v>
      </c>
      <c r="AB71" s="5">
        <v>0</v>
      </c>
    </row>
    <row r="72" spans="1:28" ht="26" x14ac:dyDescent="0.3">
      <c r="A72" s="1" t="s">
        <v>169</v>
      </c>
      <c r="B72" s="6" t="s">
        <v>170</v>
      </c>
      <c r="C72" s="1" t="s">
        <v>29</v>
      </c>
      <c r="D72" s="17" t="s">
        <v>30</v>
      </c>
      <c r="E72" s="6" t="s">
        <v>6</v>
      </c>
      <c r="F72" s="20" t="s">
        <v>328</v>
      </c>
      <c r="G72" s="23" t="s">
        <v>329</v>
      </c>
      <c r="H72" s="5">
        <v>118.11</v>
      </c>
      <c r="I72" s="5">
        <v>750.75</v>
      </c>
      <c r="J72" s="5">
        <f t="shared" si="15"/>
        <v>632.64</v>
      </c>
      <c r="K72" s="19"/>
      <c r="L72" s="19"/>
      <c r="M72" s="19">
        <v>1</v>
      </c>
      <c r="N72" s="5">
        <v>750.75</v>
      </c>
      <c r="O72" s="5">
        <v>0</v>
      </c>
      <c r="P72" s="5">
        <v>0</v>
      </c>
      <c r="Q72" s="5">
        <v>0</v>
      </c>
      <c r="R72" s="5">
        <v>0</v>
      </c>
      <c r="S72" s="5">
        <v>750.75</v>
      </c>
      <c r="T72" s="5">
        <v>0</v>
      </c>
      <c r="U72" s="5">
        <v>0</v>
      </c>
      <c r="V72" s="5">
        <v>0</v>
      </c>
      <c r="W72" s="5">
        <v>0</v>
      </c>
      <c r="X72" s="5">
        <v>750.75</v>
      </c>
      <c r="Y72" s="5">
        <v>0</v>
      </c>
      <c r="Z72" s="5">
        <v>0</v>
      </c>
      <c r="AA72" s="5">
        <v>0</v>
      </c>
      <c r="AB72" s="5">
        <v>0</v>
      </c>
    </row>
    <row r="73" spans="1:28" ht="90.65" customHeight="1" x14ac:dyDescent="0.3">
      <c r="A73" s="1" t="s">
        <v>169</v>
      </c>
      <c r="B73" s="6" t="s">
        <v>170</v>
      </c>
      <c r="C73" s="1" t="s">
        <v>29</v>
      </c>
      <c r="D73" s="17" t="s">
        <v>30</v>
      </c>
      <c r="E73" s="6" t="s">
        <v>6</v>
      </c>
      <c r="F73" s="20" t="s">
        <v>330</v>
      </c>
      <c r="G73" s="23" t="s">
        <v>331</v>
      </c>
      <c r="H73" s="5">
        <v>106.94</v>
      </c>
      <c r="I73" s="5">
        <v>750.75</v>
      </c>
      <c r="J73" s="5">
        <f t="shared" si="15"/>
        <v>643.80999999999995</v>
      </c>
      <c r="K73" s="19"/>
      <c r="L73" s="19"/>
      <c r="M73" s="19">
        <v>1</v>
      </c>
      <c r="N73" s="5">
        <v>750.75</v>
      </c>
      <c r="O73" s="5">
        <v>0</v>
      </c>
      <c r="P73" s="5">
        <v>0</v>
      </c>
      <c r="Q73" s="5">
        <v>0</v>
      </c>
      <c r="R73" s="5">
        <v>0</v>
      </c>
      <c r="S73" s="5">
        <v>750.75</v>
      </c>
      <c r="T73" s="5">
        <v>0</v>
      </c>
      <c r="U73" s="5">
        <v>0</v>
      </c>
      <c r="V73" s="5">
        <v>0</v>
      </c>
      <c r="W73" s="5">
        <v>0</v>
      </c>
      <c r="X73" s="5">
        <v>750.75</v>
      </c>
      <c r="Y73" s="5">
        <v>0</v>
      </c>
      <c r="Z73" s="5">
        <v>0</v>
      </c>
      <c r="AA73" s="5">
        <v>0</v>
      </c>
      <c r="AB73" s="5">
        <v>0</v>
      </c>
    </row>
    <row r="74" spans="1:28" ht="26" x14ac:dyDescent="0.3">
      <c r="A74" s="1" t="s">
        <v>169</v>
      </c>
      <c r="B74" s="6" t="s">
        <v>170</v>
      </c>
      <c r="C74" s="1" t="s">
        <v>29</v>
      </c>
      <c r="D74" s="17" t="s">
        <v>30</v>
      </c>
      <c r="E74" s="6" t="s">
        <v>6</v>
      </c>
      <c r="F74" s="20" t="s">
        <v>332</v>
      </c>
      <c r="G74" s="23" t="s">
        <v>333</v>
      </c>
      <c r="H74" s="5">
        <v>106.94</v>
      </c>
      <c r="I74" s="5">
        <v>750.75</v>
      </c>
      <c r="J74" s="5">
        <f t="shared" si="15"/>
        <v>643.80999999999995</v>
      </c>
      <c r="K74" s="19"/>
      <c r="L74" s="19"/>
      <c r="M74" s="19">
        <v>7</v>
      </c>
      <c r="N74" s="5">
        <v>5255.25</v>
      </c>
      <c r="O74" s="5">
        <v>0</v>
      </c>
      <c r="P74" s="5">
        <v>0</v>
      </c>
      <c r="Q74" s="5">
        <v>0</v>
      </c>
      <c r="R74" s="5">
        <v>0</v>
      </c>
      <c r="S74" s="5">
        <v>5255.25</v>
      </c>
      <c r="T74" s="5">
        <v>0</v>
      </c>
      <c r="U74" s="5">
        <v>0</v>
      </c>
      <c r="V74" s="5">
        <v>0</v>
      </c>
      <c r="W74" s="5">
        <v>0</v>
      </c>
      <c r="X74" s="5">
        <v>5255.25</v>
      </c>
      <c r="Y74" s="5">
        <v>0</v>
      </c>
      <c r="Z74" s="5">
        <v>0</v>
      </c>
      <c r="AA74" s="5">
        <v>0</v>
      </c>
      <c r="AB74" s="5">
        <v>0</v>
      </c>
    </row>
    <row r="75" spans="1:28" ht="26" x14ac:dyDescent="0.3">
      <c r="A75" s="1" t="s">
        <v>390</v>
      </c>
      <c r="B75" s="6" t="s">
        <v>393</v>
      </c>
      <c r="C75" s="1" t="s">
        <v>2</v>
      </c>
      <c r="D75" s="17" t="s">
        <v>30</v>
      </c>
      <c r="E75" s="6" t="s">
        <v>6</v>
      </c>
      <c r="F75" s="17" t="s">
        <v>176</v>
      </c>
      <c r="G75" s="3" t="s">
        <v>392</v>
      </c>
      <c r="H75" s="17">
        <v>0</v>
      </c>
      <c r="I75" s="17">
        <v>171.58</v>
      </c>
      <c r="J75" s="18">
        <f t="shared" si="15"/>
        <v>171.58</v>
      </c>
      <c r="K75" s="17">
        <v>0</v>
      </c>
      <c r="L75" s="17">
        <v>0</v>
      </c>
      <c r="M75" s="17">
        <v>200</v>
      </c>
      <c r="N75" s="5">
        <f>M75*J75</f>
        <v>34316</v>
      </c>
      <c r="O75" s="5">
        <v>0</v>
      </c>
      <c r="P75" s="5">
        <f>(K75+L75)*J75</f>
        <v>0</v>
      </c>
      <c r="Q75" s="5">
        <v>0</v>
      </c>
      <c r="R75" s="5">
        <v>0</v>
      </c>
      <c r="S75" s="5">
        <f>N75</f>
        <v>34316</v>
      </c>
      <c r="T75" s="5">
        <v>0</v>
      </c>
      <c r="U75" s="5">
        <f t="shared" ref="U75:W76" si="16">P75</f>
        <v>0</v>
      </c>
      <c r="V75" s="5">
        <f t="shared" si="16"/>
        <v>0</v>
      </c>
      <c r="W75" s="5">
        <f t="shared" si="16"/>
        <v>0</v>
      </c>
      <c r="X75" s="5">
        <f t="shared" ref="X75:AB76" si="17">N75</f>
        <v>34316</v>
      </c>
      <c r="Y75" s="5">
        <f t="shared" si="17"/>
        <v>0</v>
      </c>
      <c r="Z75" s="5">
        <f t="shared" si="17"/>
        <v>0</v>
      </c>
      <c r="AA75" s="5">
        <f t="shared" si="17"/>
        <v>0</v>
      </c>
      <c r="AB75" s="5">
        <f t="shared" si="17"/>
        <v>0</v>
      </c>
    </row>
    <row r="76" spans="1:28" ht="39" x14ac:dyDescent="0.3">
      <c r="A76" s="1" t="s">
        <v>396</v>
      </c>
      <c r="B76" s="6" t="s">
        <v>394</v>
      </c>
      <c r="C76" s="1" t="s">
        <v>2</v>
      </c>
      <c r="D76" s="17" t="s">
        <v>30</v>
      </c>
      <c r="E76" s="6" t="s">
        <v>6</v>
      </c>
      <c r="F76" s="17" t="s">
        <v>176</v>
      </c>
      <c r="G76" s="3" t="s">
        <v>395</v>
      </c>
      <c r="H76" s="17">
        <v>0</v>
      </c>
      <c r="I76" s="17">
        <v>302.5</v>
      </c>
      <c r="J76" s="18">
        <f t="shared" si="15"/>
        <v>302.5</v>
      </c>
      <c r="K76" s="17">
        <v>0</v>
      </c>
      <c r="L76" s="17">
        <v>0</v>
      </c>
      <c r="M76" s="17">
        <v>30</v>
      </c>
      <c r="N76" s="5">
        <f>M76*J76</f>
        <v>9075</v>
      </c>
      <c r="O76" s="5">
        <v>0</v>
      </c>
      <c r="P76" s="5">
        <f>(K76+L76)*J76</f>
        <v>0</v>
      </c>
      <c r="Q76" s="5">
        <v>0</v>
      </c>
      <c r="R76" s="5">
        <v>0</v>
      </c>
      <c r="S76" s="5">
        <f>N76</f>
        <v>9075</v>
      </c>
      <c r="T76" s="5">
        <v>0</v>
      </c>
      <c r="U76" s="5">
        <f t="shared" si="16"/>
        <v>0</v>
      </c>
      <c r="V76" s="5">
        <f t="shared" si="16"/>
        <v>0</v>
      </c>
      <c r="W76" s="5">
        <f t="shared" si="16"/>
        <v>0</v>
      </c>
      <c r="X76" s="5">
        <f t="shared" si="17"/>
        <v>9075</v>
      </c>
      <c r="Y76" s="5">
        <f t="shared" si="17"/>
        <v>0</v>
      </c>
      <c r="Z76" s="5">
        <f t="shared" si="17"/>
        <v>0</v>
      </c>
      <c r="AA76" s="5">
        <f t="shared" si="17"/>
        <v>0</v>
      </c>
      <c r="AB76" s="5">
        <f t="shared" si="17"/>
        <v>0</v>
      </c>
    </row>
    <row r="77" spans="1:28" ht="78" x14ac:dyDescent="0.3">
      <c r="A77" s="1" t="s">
        <v>68</v>
      </c>
      <c r="B77" s="6" t="s">
        <v>69</v>
      </c>
      <c r="C77" s="1" t="s">
        <v>2</v>
      </c>
      <c r="D77" s="17" t="s">
        <v>30</v>
      </c>
      <c r="E77" s="6" t="s">
        <v>364</v>
      </c>
      <c r="F77" s="20" t="s">
        <v>176</v>
      </c>
      <c r="G77" s="2" t="s">
        <v>69</v>
      </c>
      <c r="H77" s="5">
        <v>0</v>
      </c>
      <c r="I77" s="5">
        <v>16.88</v>
      </c>
      <c r="J77" s="5">
        <f t="shared" si="15"/>
        <v>16.88</v>
      </c>
      <c r="K77" s="19">
        <v>3000</v>
      </c>
      <c r="L77" s="19"/>
      <c r="M77" s="19"/>
      <c r="N77" s="5">
        <v>0</v>
      </c>
      <c r="O77" s="5">
        <v>0</v>
      </c>
      <c r="P77" s="5">
        <v>50640</v>
      </c>
      <c r="Q77" s="5">
        <v>0</v>
      </c>
      <c r="R77" s="5">
        <v>0</v>
      </c>
      <c r="S77" s="5">
        <v>0</v>
      </c>
      <c r="T77" s="5">
        <v>0</v>
      </c>
      <c r="U77" s="5">
        <v>50640</v>
      </c>
      <c r="V77" s="5">
        <v>0</v>
      </c>
      <c r="W77" s="5">
        <v>0</v>
      </c>
      <c r="X77" s="5">
        <f>N77</f>
        <v>0</v>
      </c>
      <c r="Y77" s="5">
        <v>0</v>
      </c>
      <c r="Z77" s="5">
        <v>50640</v>
      </c>
      <c r="AA77" s="5">
        <f>Q77</f>
        <v>0</v>
      </c>
      <c r="AB77" s="5">
        <v>0</v>
      </c>
    </row>
    <row r="78" spans="1:28" x14ac:dyDescent="0.3">
      <c r="A78" s="1" t="s">
        <v>40</v>
      </c>
      <c r="B78" s="6" t="s">
        <v>41</v>
      </c>
      <c r="C78" s="1" t="s">
        <v>29</v>
      </c>
      <c r="D78" s="17" t="s">
        <v>30</v>
      </c>
      <c r="E78" s="6" t="s">
        <v>41</v>
      </c>
      <c r="F78" s="20" t="s">
        <v>179</v>
      </c>
      <c r="G78" s="2" t="s">
        <v>180</v>
      </c>
      <c r="H78" s="5">
        <v>2.08</v>
      </c>
      <c r="I78" s="5">
        <v>2.21</v>
      </c>
      <c r="J78" s="5">
        <f t="shared" si="15"/>
        <v>0.12999999999999989</v>
      </c>
      <c r="K78" s="19">
        <v>267617</v>
      </c>
      <c r="L78" s="19"/>
      <c r="M78" s="19">
        <v>3082</v>
      </c>
      <c r="N78" s="5">
        <v>400.65999999999968</v>
      </c>
      <c r="O78" s="5">
        <v>0</v>
      </c>
      <c r="P78" s="5">
        <v>34790.20999999997</v>
      </c>
      <c r="Q78" s="5">
        <v>0</v>
      </c>
      <c r="R78" s="5">
        <v>0</v>
      </c>
      <c r="S78" s="5">
        <v>400.65999999999968</v>
      </c>
      <c r="T78" s="5">
        <v>0</v>
      </c>
      <c r="U78" s="5">
        <v>34790.20999999997</v>
      </c>
      <c r="V78" s="5">
        <v>0</v>
      </c>
      <c r="W78" s="5">
        <v>0</v>
      </c>
      <c r="X78" s="5">
        <v>400.65999999999968</v>
      </c>
      <c r="Y78" s="5">
        <v>0</v>
      </c>
      <c r="Z78" s="5">
        <v>34790.20999999997</v>
      </c>
      <c r="AA78" s="5">
        <v>0</v>
      </c>
      <c r="AB78" s="5">
        <v>0</v>
      </c>
    </row>
    <row r="79" spans="1:28" x14ac:dyDescent="0.3">
      <c r="A79" s="1" t="s">
        <v>40</v>
      </c>
      <c r="B79" s="6" t="s">
        <v>41</v>
      </c>
      <c r="C79" s="1" t="s">
        <v>29</v>
      </c>
      <c r="D79" s="17" t="s">
        <v>30</v>
      </c>
      <c r="E79" s="6" t="s">
        <v>41</v>
      </c>
      <c r="F79" s="20" t="s">
        <v>181</v>
      </c>
      <c r="G79" s="2" t="s">
        <v>182</v>
      </c>
      <c r="H79" s="5">
        <v>73.42</v>
      </c>
      <c r="I79" s="5">
        <v>119.11</v>
      </c>
      <c r="J79" s="5">
        <f t="shared" si="15"/>
        <v>45.69</v>
      </c>
      <c r="K79" s="19">
        <v>21360</v>
      </c>
      <c r="L79" s="19"/>
      <c r="M79" s="19">
        <v>1607</v>
      </c>
      <c r="N79" s="5">
        <v>73423.83</v>
      </c>
      <c r="O79" s="5">
        <v>0</v>
      </c>
      <c r="P79" s="5">
        <v>975938.39999999991</v>
      </c>
      <c r="Q79" s="5">
        <v>0</v>
      </c>
      <c r="R79" s="5">
        <v>0</v>
      </c>
      <c r="S79" s="5">
        <v>73423.83</v>
      </c>
      <c r="T79" s="5">
        <v>0</v>
      </c>
      <c r="U79" s="5">
        <v>975938.39999999991</v>
      </c>
      <c r="V79" s="5">
        <v>0</v>
      </c>
      <c r="W79" s="5">
        <v>0</v>
      </c>
      <c r="X79" s="5">
        <v>73423.83</v>
      </c>
      <c r="Y79" s="5">
        <v>0</v>
      </c>
      <c r="Z79" s="5">
        <v>975938.39999999991</v>
      </c>
      <c r="AA79" s="5">
        <v>0</v>
      </c>
      <c r="AB79" s="5">
        <v>0</v>
      </c>
    </row>
    <row r="80" spans="1:28" x14ac:dyDescent="0.3">
      <c r="A80" s="1" t="s">
        <v>40</v>
      </c>
      <c r="B80" s="6" t="s">
        <v>41</v>
      </c>
      <c r="C80" s="1" t="s">
        <v>29</v>
      </c>
      <c r="D80" s="17" t="s">
        <v>30</v>
      </c>
      <c r="E80" s="6" t="s">
        <v>41</v>
      </c>
      <c r="F80" s="20" t="s">
        <v>183</v>
      </c>
      <c r="G80" s="2" t="s">
        <v>184</v>
      </c>
      <c r="H80" s="5">
        <v>123.16</v>
      </c>
      <c r="I80" s="5">
        <v>168.17</v>
      </c>
      <c r="J80" s="5">
        <f t="shared" si="15"/>
        <v>45.009999999999991</v>
      </c>
      <c r="K80" s="19">
        <v>12652</v>
      </c>
      <c r="L80" s="19"/>
      <c r="M80" s="19">
        <v>1477</v>
      </c>
      <c r="N80" s="5">
        <v>60571.76999999999</v>
      </c>
      <c r="O80" s="5">
        <v>0</v>
      </c>
      <c r="P80" s="5">
        <v>518858.5199999999</v>
      </c>
      <c r="Q80" s="5">
        <v>0</v>
      </c>
      <c r="R80" s="5">
        <v>0</v>
      </c>
      <c r="S80" s="5">
        <v>60571.76999999999</v>
      </c>
      <c r="T80" s="5">
        <v>0</v>
      </c>
      <c r="U80" s="5">
        <v>518858.5199999999</v>
      </c>
      <c r="V80" s="5">
        <v>0</v>
      </c>
      <c r="W80" s="5">
        <v>0</v>
      </c>
      <c r="X80" s="5">
        <v>60571.76999999999</v>
      </c>
      <c r="Y80" s="5">
        <v>0</v>
      </c>
      <c r="Z80" s="5">
        <v>518858.5199999999</v>
      </c>
      <c r="AA80" s="5">
        <v>0</v>
      </c>
      <c r="AB80" s="5">
        <v>0</v>
      </c>
    </row>
    <row r="81" spans="1:28" x14ac:dyDescent="0.3">
      <c r="A81" s="1" t="s">
        <v>40</v>
      </c>
      <c r="B81" s="6" t="s">
        <v>41</v>
      </c>
      <c r="C81" s="1" t="s">
        <v>29</v>
      </c>
      <c r="D81" s="17" t="s">
        <v>30</v>
      </c>
      <c r="E81" s="6" t="s">
        <v>41</v>
      </c>
      <c r="F81" s="20" t="s">
        <v>185</v>
      </c>
      <c r="G81" s="2" t="s">
        <v>186</v>
      </c>
      <c r="H81" s="5">
        <v>342.87</v>
      </c>
      <c r="I81" s="5">
        <v>996.79</v>
      </c>
      <c r="J81" s="5">
        <f t="shared" si="15"/>
        <v>653.91999999999996</v>
      </c>
      <c r="K81" s="19">
        <v>172</v>
      </c>
      <c r="L81" s="19"/>
      <c r="M81" s="19">
        <v>628</v>
      </c>
      <c r="N81" s="5">
        <v>408149.75999999995</v>
      </c>
      <c r="O81" s="5">
        <v>0</v>
      </c>
      <c r="P81" s="5">
        <v>111786.23999999999</v>
      </c>
      <c r="Q81" s="5">
        <v>0</v>
      </c>
      <c r="R81" s="5">
        <v>0</v>
      </c>
      <c r="S81" s="5">
        <v>408149.75999999995</v>
      </c>
      <c r="T81" s="5">
        <v>0</v>
      </c>
      <c r="U81" s="5">
        <v>111786.23999999999</v>
      </c>
      <c r="V81" s="5">
        <v>0</v>
      </c>
      <c r="W81" s="5">
        <v>0</v>
      </c>
      <c r="X81" s="5">
        <v>408149.75999999995</v>
      </c>
      <c r="Y81" s="5">
        <v>0</v>
      </c>
      <c r="Z81" s="5">
        <v>111786.23999999999</v>
      </c>
      <c r="AA81" s="5">
        <v>0</v>
      </c>
      <c r="AB81" s="5">
        <v>0</v>
      </c>
    </row>
    <row r="82" spans="1:28" x14ac:dyDescent="0.3">
      <c r="A82" s="1" t="s">
        <v>40</v>
      </c>
      <c r="B82" s="6" t="s">
        <v>41</v>
      </c>
      <c r="C82" s="1" t="s">
        <v>2</v>
      </c>
      <c r="D82" s="17" t="s">
        <v>30</v>
      </c>
      <c r="E82" s="6" t="s">
        <v>41</v>
      </c>
      <c r="F82" s="20" t="s">
        <v>176</v>
      </c>
      <c r="G82" s="2" t="s">
        <v>187</v>
      </c>
      <c r="H82" s="5">
        <v>0</v>
      </c>
      <c r="I82" s="5">
        <v>524.49</v>
      </c>
      <c r="J82" s="5">
        <f t="shared" si="15"/>
        <v>524.49</v>
      </c>
      <c r="K82" s="19">
        <v>900</v>
      </c>
      <c r="L82" s="19"/>
      <c r="M82" s="19"/>
      <c r="N82" s="5">
        <v>0</v>
      </c>
      <c r="O82" s="5">
        <v>0</v>
      </c>
      <c r="P82" s="5">
        <v>472041</v>
      </c>
      <c r="Q82" s="5">
        <v>0</v>
      </c>
      <c r="R82" s="5">
        <v>0</v>
      </c>
      <c r="S82" s="5">
        <v>0</v>
      </c>
      <c r="T82" s="5">
        <v>0</v>
      </c>
      <c r="U82" s="5">
        <v>472041</v>
      </c>
      <c r="V82" s="5">
        <v>0</v>
      </c>
      <c r="W82" s="5">
        <v>0</v>
      </c>
      <c r="X82" s="5">
        <v>0</v>
      </c>
      <c r="Y82" s="5">
        <v>0</v>
      </c>
      <c r="Z82" s="5">
        <v>472041</v>
      </c>
      <c r="AA82" s="5">
        <v>0</v>
      </c>
      <c r="AB82" s="5">
        <v>0</v>
      </c>
    </row>
    <row r="83" spans="1:28" ht="26" x14ac:dyDescent="0.3">
      <c r="A83" s="1" t="s">
        <v>130</v>
      </c>
      <c r="B83" s="6" t="s">
        <v>131</v>
      </c>
      <c r="C83" s="1" t="s">
        <v>29</v>
      </c>
      <c r="D83" s="17" t="s">
        <v>30</v>
      </c>
      <c r="E83" s="6" t="s">
        <v>41</v>
      </c>
      <c r="F83" s="20" t="s">
        <v>274</v>
      </c>
      <c r="G83" s="2" t="s">
        <v>275</v>
      </c>
      <c r="H83" s="5">
        <v>66.41</v>
      </c>
      <c r="I83" s="5">
        <v>143.1</v>
      </c>
      <c r="J83" s="5">
        <f t="shared" si="15"/>
        <v>76.69</v>
      </c>
      <c r="K83" s="19">
        <v>23290</v>
      </c>
      <c r="L83" s="19"/>
      <c r="M83" s="19"/>
      <c r="N83" s="5">
        <v>0</v>
      </c>
      <c r="O83" s="5">
        <v>0</v>
      </c>
      <c r="P83" s="5">
        <v>1786110.0999999999</v>
      </c>
      <c r="Q83" s="5">
        <v>0</v>
      </c>
      <c r="R83" s="5">
        <v>0</v>
      </c>
      <c r="S83" s="5">
        <v>0</v>
      </c>
      <c r="T83" s="5">
        <v>0</v>
      </c>
      <c r="U83" s="5">
        <v>1786110.0999999999</v>
      </c>
      <c r="V83" s="5">
        <v>0</v>
      </c>
      <c r="W83" s="5">
        <v>0</v>
      </c>
      <c r="X83" s="5">
        <v>0</v>
      </c>
      <c r="Y83" s="5">
        <v>0</v>
      </c>
      <c r="Z83" s="5">
        <v>1786110.0999999999</v>
      </c>
      <c r="AA83" s="5">
        <v>0</v>
      </c>
      <c r="AB83" s="5">
        <v>0</v>
      </c>
    </row>
    <row r="84" spans="1:28" ht="52" x14ac:dyDescent="0.3">
      <c r="A84" s="1" t="s">
        <v>855</v>
      </c>
      <c r="B84" s="6" t="s">
        <v>41</v>
      </c>
      <c r="C84" s="1" t="s">
        <v>2</v>
      </c>
      <c r="D84" s="17" t="s">
        <v>30</v>
      </c>
      <c r="E84" s="6" t="s">
        <v>41</v>
      </c>
      <c r="F84" s="20" t="s">
        <v>176</v>
      </c>
      <c r="G84" s="2" t="s">
        <v>854</v>
      </c>
      <c r="H84" s="5">
        <v>0</v>
      </c>
      <c r="I84" s="5">
        <v>1380.13</v>
      </c>
      <c r="J84" s="5">
        <f t="shared" si="15"/>
        <v>1380.13</v>
      </c>
      <c r="K84" s="19">
        <v>270</v>
      </c>
      <c r="L84" s="19"/>
      <c r="M84" s="19"/>
      <c r="N84" s="5">
        <v>0</v>
      </c>
      <c r="O84" s="5">
        <v>0</v>
      </c>
      <c r="P84" s="5">
        <f>K84*J84</f>
        <v>372635.10000000003</v>
      </c>
      <c r="Q84" s="5">
        <v>0</v>
      </c>
      <c r="R84" s="5">
        <v>0</v>
      </c>
      <c r="S84" s="5">
        <v>0</v>
      </c>
      <c r="T84" s="5">
        <v>0</v>
      </c>
      <c r="U84" s="5">
        <f>P84</f>
        <v>372635.10000000003</v>
      </c>
      <c r="V84" s="5">
        <v>0</v>
      </c>
      <c r="W84" s="5">
        <v>0</v>
      </c>
      <c r="X84" s="5">
        <v>0</v>
      </c>
      <c r="Y84" s="5">
        <v>0</v>
      </c>
      <c r="Z84" s="5">
        <f>U84</f>
        <v>372635.10000000003</v>
      </c>
      <c r="AA84" s="5">
        <v>0</v>
      </c>
      <c r="AB84" s="5">
        <v>0</v>
      </c>
    </row>
    <row r="85" spans="1:28" ht="26" x14ac:dyDescent="0.3">
      <c r="A85" s="1" t="s">
        <v>132</v>
      </c>
      <c r="B85" s="6" t="s">
        <v>133</v>
      </c>
      <c r="C85" s="1" t="s">
        <v>2</v>
      </c>
      <c r="D85" s="17" t="s">
        <v>30</v>
      </c>
      <c r="E85" s="6" t="s">
        <v>41</v>
      </c>
      <c r="F85" s="20" t="s">
        <v>176</v>
      </c>
      <c r="G85" s="2" t="s">
        <v>276</v>
      </c>
      <c r="H85" s="5">
        <v>0</v>
      </c>
      <c r="I85" s="5">
        <v>763.8</v>
      </c>
      <c r="J85" s="5">
        <f t="shared" si="15"/>
        <v>763.8</v>
      </c>
      <c r="K85" s="19">
        <v>540</v>
      </c>
      <c r="L85" s="19"/>
      <c r="M85" s="19"/>
      <c r="N85" s="5">
        <v>0</v>
      </c>
      <c r="O85" s="5">
        <v>0</v>
      </c>
      <c r="P85" s="5">
        <v>3299616</v>
      </c>
      <c r="Q85" s="5">
        <v>0</v>
      </c>
      <c r="R85" s="5">
        <v>0</v>
      </c>
      <c r="S85" s="5">
        <v>0</v>
      </c>
      <c r="T85" s="5">
        <v>0</v>
      </c>
      <c r="U85" s="5">
        <v>3299616</v>
      </c>
      <c r="V85" s="5">
        <v>0</v>
      </c>
      <c r="W85" s="5">
        <v>0</v>
      </c>
      <c r="X85" s="5">
        <v>0</v>
      </c>
      <c r="Y85" s="5">
        <v>0</v>
      </c>
      <c r="Z85" s="5">
        <v>3299616</v>
      </c>
      <c r="AA85" s="5">
        <v>0</v>
      </c>
      <c r="AB85" s="5">
        <v>0</v>
      </c>
    </row>
    <row r="86" spans="1:28" ht="52" x14ac:dyDescent="0.3">
      <c r="A86" s="1" t="s">
        <v>59</v>
      </c>
      <c r="B86" s="6" t="s">
        <v>60</v>
      </c>
      <c r="C86" s="1" t="s">
        <v>2</v>
      </c>
      <c r="D86" s="17" t="s">
        <v>30</v>
      </c>
      <c r="E86" s="6" t="s">
        <v>10</v>
      </c>
      <c r="F86" s="20" t="s">
        <v>176</v>
      </c>
      <c r="G86" s="3" t="s">
        <v>217</v>
      </c>
      <c r="H86" s="5">
        <v>0</v>
      </c>
      <c r="I86" s="5">
        <v>25.18</v>
      </c>
      <c r="J86" s="5">
        <f t="shared" si="15"/>
        <v>25.18</v>
      </c>
      <c r="K86" s="19">
        <v>353</v>
      </c>
      <c r="L86" s="19"/>
      <c r="M86" s="19">
        <v>367</v>
      </c>
      <c r="N86" s="5">
        <v>9241.06</v>
      </c>
      <c r="O86" s="5">
        <v>0</v>
      </c>
      <c r="P86" s="5">
        <v>8888.5399999999991</v>
      </c>
      <c r="Q86" s="5">
        <v>0</v>
      </c>
      <c r="R86" s="5">
        <v>0</v>
      </c>
      <c r="S86" s="5">
        <v>9241.06</v>
      </c>
      <c r="T86" s="5">
        <v>0</v>
      </c>
      <c r="U86" s="5">
        <v>8888.5399999999991</v>
      </c>
      <c r="V86" s="5">
        <v>0</v>
      </c>
      <c r="W86" s="5">
        <v>0</v>
      </c>
      <c r="X86" s="5">
        <v>9241.06</v>
      </c>
      <c r="Y86" s="5">
        <v>0</v>
      </c>
      <c r="Z86" s="5">
        <v>8888.5399999999991</v>
      </c>
      <c r="AA86" s="5">
        <v>0</v>
      </c>
      <c r="AB86" s="5">
        <v>0</v>
      </c>
    </row>
    <row r="87" spans="1:28" ht="52" x14ac:dyDescent="0.3">
      <c r="A87" s="1" t="s">
        <v>59</v>
      </c>
      <c r="B87" s="6" t="s">
        <v>60</v>
      </c>
      <c r="C87" s="1" t="s">
        <v>2</v>
      </c>
      <c r="D87" s="17" t="s">
        <v>30</v>
      </c>
      <c r="E87" s="6" t="s">
        <v>10</v>
      </c>
      <c r="F87" s="20" t="s">
        <v>176</v>
      </c>
      <c r="G87" s="3" t="s">
        <v>218</v>
      </c>
      <c r="H87" s="5">
        <v>0</v>
      </c>
      <c r="I87" s="5">
        <v>121.16</v>
      </c>
      <c r="J87" s="5">
        <f t="shared" si="15"/>
        <v>121.16</v>
      </c>
      <c r="K87" s="19">
        <v>343</v>
      </c>
      <c r="L87" s="19"/>
      <c r="M87" s="19">
        <v>357</v>
      </c>
      <c r="N87" s="5">
        <v>43254.119999999995</v>
      </c>
      <c r="O87" s="5">
        <v>0</v>
      </c>
      <c r="P87" s="5">
        <v>41557.879999999997</v>
      </c>
      <c r="Q87" s="5">
        <v>0</v>
      </c>
      <c r="R87" s="5">
        <v>0</v>
      </c>
      <c r="S87" s="5">
        <v>43254.119999999995</v>
      </c>
      <c r="T87" s="5">
        <v>0</v>
      </c>
      <c r="U87" s="5">
        <v>41557.879999999997</v>
      </c>
      <c r="V87" s="5">
        <v>0</v>
      </c>
      <c r="W87" s="5">
        <v>0</v>
      </c>
      <c r="X87" s="5">
        <v>43254.119999999995</v>
      </c>
      <c r="Y87" s="5">
        <v>0</v>
      </c>
      <c r="Z87" s="5">
        <v>41557.879999999997</v>
      </c>
      <c r="AA87" s="5">
        <v>0</v>
      </c>
      <c r="AB87" s="5">
        <v>0</v>
      </c>
    </row>
    <row r="88" spans="1:28" ht="39" x14ac:dyDescent="0.3">
      <c r="A88" s="1" t="s">
        <v>399</v>
      </c>
      <c r="B88" s="6" t="s">
        <v>401</v>
      </c>
      <c r="C88" s="1" t="s">
        <v>2</v>
      </c>
      <c r="D88" s="17" t="s">
        <v>30</v>
      </c>
      <c r="E88" s="6" t="s">
        <v>10</v>
      </c>
      <c r="F88" s="17" t="s">
        <v>176</v>
      </c>
      <c r="G88" s="3" t="s">
        <v>401</v>
      </c>
      <c r="H88" s="17">
        <v>0</v>
      </c>
      <c r="I88" s="17">
        <v>3481.04</v>
      </c>
      <c r="J88" s="18">
        <f t="shared" si="15"/>
        <v>3481.04</v>
      </c>
      <c r="K88" s="17">
        <v>50</v>
      </c>
      <c r="L88" s="17">
        <v>0</v>
      </c>
      <c r="M88" s="17">
        <v>0</v>
      </c>
      <c r="N88" s="5">
        <f>M88*J88</f>
        <v>0</v>
      </c>
      <c r="O88" s="5">
        <v>0</v>
      </c>
      <c r="P88" s="5">
        <v>0</v>
      </c>
      <c r="Q88" s="5">
        <v>0</v>
      </c>
      <c r="R88" s="5">
        <f>J88*K88</f>
        <v>174052</v>
      </c>
      <c r="S88" s="5">
        <f>N88</f>
        <v>0</v>
      </c>
      <c r="T88" s="5">
        <v>0</v>
      </c>
      <c r="U88" s="5">
        <f t="shared" ref="U88:V90" si="18">P88</f>
        <v>0</v>
      </c>
      <c r="V88" s="5">
        <f t="shared" si="18"/>
        <v>0</v>
      </c>
      <c r="W88" s="5">
        <f>80*J88</f>
        <v>278483.20000000001</v>
      </c>
      <c r="X88" s="5">
        <f t="shared" ref="X88:AA90" si="19">N88</f>
        <v>0</v>
      </c>
      <c r="Y88" s="5">
        <f t="shared" si="19"/>
        <v>0</v>
      </c>
      <c r="Z88" s="5">
        <f t="shared" si="19"/>
        <v>0</v>
      </c>
      <c r="AA88" s="5">
        <f t="shared" si="19"/>
        <v>0</v>
      </c>
      <c r="AB88" s="5">
        <f>J88*110</f>
        <v>382914.4</v>
      </c>
    </row>
    <row r="89" spans="1:28" ht="52" x14ac:dyDescent="0.3">
      <c r="A89" s="1" t="s">
        <v>405</v>
      </c>
      <c r="B89" s="6" t="s">
        <v>404</v>
      </c>
      <c r="C89" s="1" t="s">
        <v>2</v>
      </c>
      <c r="D89" s="17" t="s">
        <v>87</v>
      </c>
      <c r="E89" s="6" t="s">
        <v>10</v>
      </c>
      <c r="F89" s="17" t="s">
        <v>176</v>
      </c>
      <c r="G89" s="3" t="s">
        <v>406</v>
      </c>
      <c r="H89" s="17">
        <v>0</v>
      </c>
      <c r="I89" s="18">
        <v>6356.44</v>
      </c>
      <c r="J89" s="18">
        <f t="shared" si="15"/>
        <v>6356.44</v>
      </c>
      <c r="K89" s="17">
        <v>30</v>
      </c>
      <c r="L89" s="17">
        <v>0</v>
      </c>
      <c r="M89" s="17">
        <v>0</v>
      </c>
      <c r="N89" s="5">
        <f>M89*J89</f>
        <v>0</v>
      </c>
      <c r="O89" s="5">
        <v>0</v>
      </c>
      <c r="P89" s="5">
        <f>(K89+L89)*J89</f>
        <v>190693.19999999998</v>
      </c>
      <c r="Q89" s="5">
        <v>0</v>
      </c>
      <c r="R89" s="5">
        <v>0</v>
      </c>
      <c r="S89" s="5">
        <f>N89</f>
        <v>0</v>
      </c>
      <c r="T89" s="5">
        <v>0</v>
      </c>
      <c r="U89" s="5">
        <f t="shared" si="18"/>
        <v>190693.19999999998</v>
      </c>
      <c r="V89" s="5">
        <f t="shared" si="18"/>
        <v>0</v>
      </c>
      <c r="W89" s="5">
        <f>R89</f>
        <v>0</v>
      </c>
      <c r="X89" s="5">
        <f t="shared" si="19"/>
        <v>0</v>
      </c>
      <c r="Y89" s="5">
        <f t="shared" si="19"/>
        <v>0</v>
      </c>
      <c r="Z89" s="5">
        <f t="shared" si="19"/>
        <v>190693.19999999998</v>
      </c>
      <c r="AA89" s="5">
        <f t="shared" si="19"/>
        <v>0</v>
      </c>
      <c r="AB89" s="5">
        <f>R89</f>
        <v>0</v>
      </c>
    </row>
    <row r="90" spans="1:28" ht="52" x14ac:dyDescent="0.3">
      <c r="A90" s="1" t="s">
        <v>405</v>
      </c>
      <c r="B90" s="6" t="s">
        <v>404</v>
      </c>
      <c r="C90" s="1" t="s">
        <v>2</v>
      </c>
      <c r="D90" s="17" t="s">
        <v>87</v>
      </c>
      <c r="E90" s="6" t="s">
        <v>10</v>
      </c>
      <c r="F90" s="17" t="s">
        <v>176</v>
      </c>
      <c r="G90" s="3" t="s">
        <v>407</v>
      </c>
      <c r="H90" s="17">
        <v>0</v>
      </c>
      <c r="I90" s="18">
        <v>6356.44</v>
      </c>
      <c r="J90" s="18">
        <f t="shared" si="15"/>
        <v>6356.44</v>
      </c>
      <c r="K90" s="17">
        <v>11</v>
      </c>
      <c r="L90" s="17">
        <v>0</v>
      </c>
      <c r="M90" s="17">
        <v>0</v>
      </c>
      <c r="N90" s="5">
        <f>M90*J90</f>
        <v>0</v>
      </c>
      <c r="O90" s="5">
        <v>0</v>
      </c>
      <c r="P90" s="5">
        <f>(K90+L90)*J90</f>
        <v>69920.84</v>
      </c>
      <c r="Q90" s="5">
        <v>0</v>
      </c>
      <c r="R90" s="5">
        <v>0</v>
      </c>
      <c r="S90" s="5">
        <f>N90</f>
        <v>0</v>
      </c>
      <c r="T90" s="5">
        <v>0</v>
      </c>
      <c r="U90" s="5">
        <f t="shared" si="18"/>
        <v>69920.84</v>
      </c>
      <c r="V90" s="5">
        <f t="shared" si="18"/>
        <v>0</v>
      </c>
      <c r="W90" s="5">
        <f>R90</f>
        <v>0</v>
      </c>
      <c r="X90" s="5">
        <f t="shared" si="19"/>
        <v>0</v>
      </c>
      <c r="Y90" s="5">
        <f t="shared" si="19"/>
        <v>0</v>
      </c>
      <c r="Z90" s="5">
        <f t="shared" si="19"/>
        <v>69920.84</v>
      </c>
      <c r="AA90" s="5">
        <f t="shared" si="19"/>
        <v>0</v>
      </c>
      <c r="AB90" s="5">
        <f>R90</f>
        <v>0</v>
      </c>
    </row>
    <row r="91" spans="1:28" ht="33" customHeight="1" x14ac:dyDescent="0.3">
      <c r="A91" s="1" t="s">
        <v>79</v>
      </c>
      <c r="B91" s="6" t="s">
        <v>373</v>
      </c>
      <c r="C91" s="1" t="s">
        <v>51</v>
      </c>
      <c r="D91" s="17" t="s">
        <v>81</v>
      </c>
      <c r="E91" s="6" t="s">
        <v>376</v>
      </c>
      <c r="F91" s="17" t="s">
        <v>176</v>
      </c>
      <c r="G91" s="3" t="s">
        <v>80</v>
      </c>
      <c r="H91" s="5"/>
      <c r="I91" s="5"/>
      <c r="J91" s="5">
        <f t="shared" si="15"/>
        <v>0</v>
      </c>
      <c r="K91" s="19"/>
      <c r="L91" s="19"/>
      <c r="M91" s="19"/>
      <c r="N91" s="5">
        <v>0</v>
      </c>
      <c r="O91" s="5">
        <v>0</v>
      </c>
      <c r="P91" s="5">
        <v>246191.28</v>
      </c>
      <c r="Q91" s="5">
        <v>0</v>
      </c>
      <c r="R91" s="5">
        <v>0</v>
      </c>
      <c r="S91" s="5">
        <v>0</v>
      </c>
      <c r="T91" s="5">
        <v>0</v>
      </c>
      <c r="U91" s="5">
        <f>P91</f>
        <v>246191.28</v>
      </c>
      <c r="V91" s="5">
        <v>0</v>
      </c>
      <c r="W91" s="5">
        <v>0</v>
      </c>
      <c r="X91" s="5">
        <v>0</v>
      </c>
      <c r="Y91" s="5">
        <v>0</v>
      </c>
      <c r="Z91" s="5">
        <f>P91</f>
        <v>246191.28</v>
      </c>
      <c r="AA91" s="5">
        <f>Q91</f>
        <v>0</v>
      </c>
      <c r="AB91" s="5">
        <v>0</v>
      </c>
    </row>
    <row r="92" spans="1:28" ht="52" x14ac:dyDescent="0.3">
      <c r="A92" s="1" t="s">
        <v>79</v>
      </c>
      <c r="B92" s="6" t="s">
        <v>373</v>
      </c>
      <c r="C92" s="1" t="s">
        <v>51</v>
      </c>
      <c r="D92" s="17" t="s">
        <v>81</v>
      </c>
      <c r="E92" s="6" t="s">
        <v>376</v>
      </c>
      <c r="F92" s="17" t="s">
        <v>176</v>
      </c>
      <c r="G92" s="3" t="s">
        <v>372</v>
      </c>
      <c r="H92" s="5"/>
      <c r="I92" s="5"/>
      <c r="J92" s="5">
        <f t="shared" si="15"/>
        <v>0</v>
      </c>
      <c r="K92" s="19"/>
      <c r="L92" s="19"/>
      <c r="M92" s="19"/>
      <c r="N92" s="5">
        <v>0</v>
      </c>
      <c r="O92" s="5">
        <v>0</v>
      </c>
      <c r="P92" s="5">
        <v>157265.80320000002</v>
      </c>
      <c r="Q92" s="5">
        <v>0</v>
      </c>
      <c r="R92" s="5">
        <v>0</v>
      </c>
      <c r="S92" s="5">
        <v>0</v>
      </c>
      <c r="T92" s="5">
        <v>0</v>
      </c>
      <c r="U92" s="5">
        <f>P92</f>
        <v>157265.80320000002</v>
      </c>
      <c r="V92" s="5">
        <v>0</v>
      </c>
      <c r="W92" s="5">
        <v>0</v>
      </c>
      <c r="X92" s="5">
        <v>0</v>
      </c>
      <c r="Y92" s="5">
        <v>0</v>
      </c>
      <c r="Z92" s="5">
        <f>P92</f>
        <v>157265.80320000002</v>
      </c>
      <c r="AA92" s="5">
        <f>Q92</f>
        <v>0</v>
      </c>
      <c r="AB92" s="5">
        <v>0</v>
      </c>
    </row>
    <row r="93" spans="1:28" ht="39" x14ac:dyDescent="0.3">
      <c r="A93" s="1" t="s">
        <v>119</v>
      </c>
      <c r="B93" s="6" t="s">
        <v>120</v>
      </c>
      <c r="C93" s="1" t="s">
        <v>2</v>
      </c>
      <c r="D93" s="17" t="s">
        <v>81</v>
      </c>
      <c r="E93" s="6" t="s">
        <v>121</v>
      </c>
      <c r="F93" s="20" t="s">
        <v>176</v>
      </c>
      <c r="G93" s="34" t="s">
        <v>254</v>
      </c>
      <c r="H93" s="5">
        <v>0</v>
      </c>
      <c r="I93" s="5">
        <v>51.28</v>
      </c>
      <c r="J93" s="5">
        <f t="shared" si="15"/>
        <v>51.28</v>
      </c>
      <c r="K93" s="19">
        <v>125</v>
      </c>
      <c r="L93" s="19"/>
      <c r="M93" s="19"/>
      <c r="N93" s="5">
        <v>0</v>
      </c>
      <c r="O93" s="5">
        <v>0</v>
      </c>
      <c r="P93" s="5">
        <v>6410</v>
      </c>
      <c r="Q93" s="5">
        <v>0</v>
      </c>
      <c r="R93" s="5">
        <v>0</v>
      </c>
      <c r="S93" s="5">
        <v>0</v>
      </c>
      <c r="T93" s="5">
        <v>0</v>
      </c>
      <c r="U93" s="5">
        <v>6410</v>
      </c>
      <c r="V93" s="5">
        <v>0</v>
      </c>
      <c r="W93" s="5">
        <v>0</v>
      </c>
      <c r="X93" s="5">
        <v>0</v>
      </c>
      <c r="Y93" s="5">
        <v>0</v>
      </c>
      <c r="Z93" s="5">
        <v>6410</v>
      </c>
      <c r="AA93" s="5">
        <v>0</v>
      </c>
      <c r="AB93" s="5">
        <v>0</v>
      </c>
    </row>
    <row r="94" spans="1:28" ht="26" x14ac:dyDescent="0.3">
      <c r="A94" s="1" t="s">
        <v>45</v>
      </c>
      <c r="B94" s="6" t="s">
        <v>46</v>
      </c>
      <c r="C94" s="1" t="s">
        <v>29</v>
      </c>
      <c r="D94" s="17" t="s">
        <v>30</v>
      </c>
      <c r="E94" s="6" t="s">
        <v>8</v>
      </c>
      <c r="F94" s="17">
        <v>50226</v>
      </c>
      <c r="G94" s="2" t="s">
        <v>206</v>
      </c>
      <c r="H94" s="5">
        <v>61.730000000000004</v>
      </c>
      <c r="I94" s="5">
        <v>282.14999999999998</v>
      </c>
      <c r="J94" s="5">
        <f t="shared" si="15"/>
        <v>220.41999999999996</v>
      </c>
      <c r="K94" s="19">
        <v>383</v>
      </c>
      <c r="L94" s="19"/>
      <c r="M94" s="19">
        <v>1</v>
      </c>
      <c r="N94" s="5">
        <v>221</v>
      </c>
      <c r="O94" s="5">
        <v>0</v>
      </c>
      <c r="P94" s="5">
        <v>84421</v>
      </c>
      <c r="Q94" s="5">
        <v>0</v>
      </c>
      <c r="R94" s="5">
        <v>0</v>
      </c>
      <c r="S94" s="5">
        <f t="shared" ref="S94:S117" si="20">N94</f>
        <v>221</v>
      </c>
      <c r="T94" s="5">
        <v>0</v>
      </c>
      <c r="U94" s="5">
        <f>P94</f>
        <v>84421</v>
      </c>
      <c r="V94" s="5">
        <v>0</v>
      </c>
      <c r="W94" s="5">
        <v>0</v>
      </c>
      <c r="X94" s="5">
        <f t="shared" ref="X94:X109" si="21">S94</f>
        <v>221</v>
      </c>
      <c r="Y94" s="5">
        <v>0</v>
      </c>
      <c r="Z94" s="5">
        <f>U94</f>
        <v>84421</v>
      </c>
      <c r="AA94" s="5">
        <v>0</v>
      </c>
      <c r="AB94" s="5">
        <v>0</v>
      </c>
    </row>
    <row r="95" spans="1:28" ht="26" x14ac:dyDescent="0.3">
      <c r="A95" s="1" t="s">
        <v>45</v>
      </c>
      <c r="B95" s="6" t="s">
        <v>46</v>
      </c>
      <c r="C95" s="1" t="s">
        <v>29</v>
      </c>
      <c r="D95" s="17" t="s">
        <v>30</v>
      </c>
      <c r="E95" s="6" t="s">
        <v>8</v>
      </c>
      <c r="F95" s="17">
        <v>50229</v>
      </c>
      <c r="G95" s="2" t="s">
        <v>207</v>
      </c>
      <c r="H95" s="5">
        <v>65.510000000000005</v>
      </c>
      <c r="I95" s="5">
        <v>317.60000000000002</v>
      </c>
      <c r="J95" s="5">
        <f t="shared" si="15"/>
        <v>252.09000000000003</v>
      </c>
      <c r="K95" s="19">
        <v>377</v>
      </c>
      <c r="L95" s="19"/>
      <c r="M95" s="19">
        <v>1</v>
      </c>
      <c r="N95" s="5">
        <v>253</v>
      </c>
      <c r="O95" s="5">
        <v>0</v>
      </c>
      <c r="P95" s="5">
        <v>95038</v>
      </c>
      <c r="Q95" s="5">
        <v>0</v>
      </c>
      <c r="R95" s="5">
        <v>0</v>
      </c>
      <c r="S95" s="5">
        <f t="shared" si="20"/>
        <v>253</v>
      </c>
      <c r="T95" s="5">
        <v>0</v>
      </c>
      <c r="U95" s="5">
        <f>P95</f>
        <v>95038</v>
      </c>
      <c r="V95" s="5">
        <v>0</v>
      </c>
      <c r="W95" s="5">
        <v>0</v>
      </c>
      <c r="X95" s="5">
        <f t="shared" si="21"/>
        <v>253</v>
      </c>
      <c r="Y95" s="5">
        <v>0</v>
      </c>
      <c r="Z95" s="5">
        <f>U95</f>
        <v>95038</v>
      </c>
      <c r="AA95" s="5">
        <v>0</v>
      </c>
      <c r="AB95" s="5">
        <v>0</v>
      </c>
    </row>
    <row r="96" spans="1:28" x14ac:dyDescent="0.3">
      <c r="A96" s="1" t="s">
        <v>45</v>
      </c>
      <c r="B96" s="6" t="s">
        <v>46</v>
      </c>
      <c r="C96" s="1" t="s">
        <v>29</v>
      </c>
      <c r="D96" s="17" t="s">
        <v>30</v>
      </c>
      <c r="E96" s="6" t="s">
        <v>8</v>
      </c>
      <c r="F96" s="17">
        <v>50241</v>
      </c>
      <c r="G96" s="2" t="s">
        <v>208</v>
      </c>
      <c r="H96" s="5">
        <v>26.51</v>
      </c>
      <c r="I96" s="5">
        <v>111.35</v>
      </c>
      <c r="J96" s="5">
        <f t="shared" ref="J96:J127" si="22">I96-H96</f>
        <v>84.839999999999989</v>
      </c>
      <c r="K96" s="19">
        <v>0</v>
      </c>
      <c r="L96" s="19"/>
      <c r="M96" s="19">
        <v>1002</v>
      </c>
      <c r="N96" s="5">
        <v>85010</v>
      </c>
      <c r="O96" s="5">
        <v>0</v>
      </c>
      <c r="P96" s="5">
        <v>0</v>
      </c>
      <c r="Q96" s="5">
        <v>0</v>
      </c>
      <c r="R96" s="5">
        <v>0</v>
      </c>
      <c r="S96" s="5">
        <f t="shared" si="20"/>
        <v>85010</v>
      </c>
      <c r="T96" s="5">
        <v>0</v>
      </c>
      <c r="U96" s="5">
        <f>P96</f>
        <v>0</v>
      </c>
      <c r="V96" s="5">
        <v>0</v>
      </c>
      <c r="W96" s="5">
        <v>0</v>
      </c>
      <c r="X96" s="5">
        <f t="shared" si="21"/>
        <v>85010</v>
      </c>
      <c r="Y96" s="5">
        <v>0</v>
      </c>
      <c r="Z96" s="5">
        <f>U96</f>
        <v>0</v>
      </c>
      <c r="AA96" s="5">
        <v>0</v>
      </c>
      <c r="AB96" s="5">
        <v>0</v>
      </c>
    </row>
    <row r="97" spans="1:28" x14ac:dyDescent="0.3">
      <c r="A97" s="1" t="s">
        <v>45</v>
      </c>
      <c r="B97" s="6" t="s">
        <v>46</v>
      </c>
      <c r="C97" s="1" t="s">
        <v>29</v>
      </c>
      <c r="D97" s="17" t="s">
        <v>30</v>
      </c>
      <c r="E97" s="6" t="s">
        <v>8</v>
      </c>
      <c r="F97" s="17">
        <v>50260</v>
      </c>
      <c r="G97" s="2" t="s">
        <v>209</v>
      </c>
      <c r="H97" s="5">
        <v>63.8</v>
      </c>
      <c r="I97" s="5">
        <v>135.91</v>
      </c>
      <c r="J97" s="5">
        <f t="shared" si="22"/>
        <v>72.11</v>
      </c>
      <c r="K97" s="19">
        <v>130</v>
      </c>
      <c r="L97" s="19"/>
      <c r="M97" s="19">
        <v>731</v>
      </c>
      <c r="N97" s="5">
        <v>52713</v>
      </c>
      <c r="O97" s="5">
        <v>0</v>
      </c>
      <c r="P97" s="5">
        <v>9375</v>
      </c>
      <c r="Q97" s="5">
        <v>0</v>
      </c>
      <c r="R97" s="5">
        <v>0</v>
      </c>
      <c r="S97" s="5">
        <f t="shared" si="20"/>
        <v>52713</v>
      </c>
      <c r="T97" s="5">
        <v>0</v>
      </c>
      <c r="U97" s="5">
        <f>P97</f>
        <v>9375</v>
      </c>
      <c r="V97" s="5">
        <v>0</v>
      </c>
      <c r="W97" s="5">
        <v>0</v>
      </c>
      <c r="X97" s="5">
        <f t="shared" si="21"/>
        <v>52713</v>
      </c>
      <c r="Y97" s="5">
        <v>0</v>
      </c>
      <c r="Z97" s="5">
        <f>U97</f>
        <v>9375</v>
      </c>
      <c r="AA97" s="5">
        <v>0</v>
      </c>
      <c r="AB97" s="5">
        <v>0</v>
      </c>
    </row>
    <row r="98" spans="1:28" x14ac:dyDescent="0.3">
      <c r="A98" s="1" t="s">
        <v>72</v>
      </c>
      <c r="B98" s="6" t="s">
        <v>73</v>
      </c>
      <c r="C98" s="1" t="s">
        <v>2</v>
      </c>
      <c r="D98" s="17" t="s">
        <v>30</v>
      </c>
      <c r="E98" s="6" t="s">
        <v>8</v>
      </c>
      <c r="F98" s="20" t="s">
        <v>176</v>
      </c>
      <c r="G98" s="3" t="s">
        <v>73</v>
      </c>
      <c r="H98" s="5">
        <v>168.8</v>
      </c>
      <c r="I98" s="5">
        <v>1176.48</v>
      </c>
      <c r="J98" s="5">
        <f t="shared" si="22"/>
        <v>1007.6800000000001</v>
      </c>
      <c r="K98" s="19">
        <v>0</v>
      </c>
      <c r="L98" s="19">
        <v>0</v>
      </c>
      <c r="M98" s="19">
        <v>39</v>
      </c>
      <c r="N98" s="5">
        <v>39300</v>
      </c>
      <c r="O98" s="5">
        <v>0</v>
      </c>
      <c r="P98" s="5"/>
      <c r="Q98" s="5">
        <v>0</v>
      </c>
      <c r="R98" s="5">
        <v>0</v>
      </c>
      <c r="S98" s="5">
        <f t="shared" si="20"/>
        <v>39300</v>
      </c>
      <c r="T98" s="5">
        <v>0</v>
      </c>
      <c r="U98" s="5"/>
      <c r="V98" s="5">
        <v>0</v>
      </c>
      <c r="W98" s="5">
        <v>0</v>
      </c>
      <c r="X98" s="5">
        <f t="shared" si="21"/>
        <v>39300</v>
      </c>
      <c r="Y98" s="5">
        <v>0</v>
      </c>
      <c r="Z98" s="5"/>
      <c r="AA98" s="5">
        <v>0</v>
      </c>
      <c r="AB98" s="5">
        <v>0</v>
      </c>
    </row>
    <row r="99" spans="1:28" ht="26" x14ac:dyDescent="0.3">
      <c r="A99" s="6" t="s">
        <v>89</v>
      </c>
      <c r="B99" s="6" t="s">
        <v>90</v>
      </c>
      <c r="C99" s="6" t="s">
        <v>29</v>
      </c>
      <c r="D99" s="27" t="s">
        <v>30</v>
      </c>
      <c r="E99" s="6" t="s">
        <v>8</v>
      </c>
      <c r="F99" s="27" t="s">
        <v>222</v>
      </c>
      <c r="G99" s="2" t="s">
        <v>223</v>
      </c>
      <c r="H99" s="28">
        <v>19.14</v>
      </c>
      <c r="I99" s="28">
        <v>21.34</v>
      </c>
      <c r="J99" s="5">
        <f t="shared" si="22"/>
        <v>2.1999999999999993</v>
      </c>
      <c r="K99" s="31">
        <v>17871</v>
      </c>
      <c r="L99" s="31"/>
      <c r="M99" s="31">
        <v>2149</v>
      </c>
      <c r="N99" s="28">
        <v>4728</v>
      </c>
      <c r="O99" s="5">
        <v>0</v>
      </c>
      <c r="P99" s="28">
        <v>39317</v>
      </c>
      <c r="Q99" s="5">
        <v>0</v>
      </c>
      <c r="R99" s="5">
        <v>0</v>
      </c>
      <c r="S99" s="28">
        <f t="shared" si="20"/>
        <v>4728</v>
      </c>
      <c r="T99" s="5">
        <v>0</v>
      </c>
      <c r="U99" s="28">
        <f t="shared" ref="U99:U106" si="23">P99</f>
        <v>39317</v>
      </c>
      <c r="V99" s="5">
        <v>0</v>
      </c>
      <c r="W99" s="5">
        <v>0</v>
      </c>
      <c r="X99" s="28">
        <f t="shared" si="21"/>
        <v>4728</v>
      </c>
      <c r="Y99" s="5">
        <v>0</v>
      </c>
      <c r="Z99" s="28">
        <f t="shared" ref="Z99:Z106" si="24">U99</f>
        <v>39317</v>
      </c>
      <c r="AA99" s="5">
        <v>0</v>
      </c>
      <c r="AB99" s="5">
        <v>0</v>
      </c>
    </row>
    <row r="100" spans="1:28" ht="26" x14ac:dyDescent="0.3">
      <c r="A100" s="6" t="s">
        <v>89</v>
      </c>
      <c r="B100" s="6" t="s">
        <v>90</v>
      </c>
      <c r="C100" s="6" t="s">
        <v>29</v>
      </c>
      <c r="D100" s="27" t="s">
        <v>30</v>
      </c>
      <c r="E100" s="6" t="s">
        <v>8</v>
      </c>
      <c r="F100" s="27">
        <v>50713</v>
      </c>
      <c r="G100" s="2" t="s">
        <v>224</v>
      </c>
      <c r="H100" s="28">
        <v>12.510000000000002</v>
      </c>
      <c r="I100" s="28">
        <v>15.29</v>
      </c>
      <c r="J100" s="5">
        <f t="shared" si="22"/>
        <v>2.7799999999999976</v>
      </c>
      <c r="K100" s="31">
        <v>59097</v>
      </c>
      <c r="L100" s="31"/>
      <c r="M100" s="31">
        <v>5539</v>
      </c>
      <c r="N100" s="28">
        <v>15399</v>
      </c>
      <c r="O100" s="5">
        <v>0</v>
      </c>
      <c r="P100" s="28">
        <v>164290</v>
      </c>
      <c r="Q100" s="5">
        <v>0</v>
      </c>
      <c r="R100" s="5">
        <v>0</v>
      </c>
      <c r="S100" s="28">
        <f t="shared" si="20"/>
        <v>15399</v>
      </c>
      <c r="T100" s="5">
        <v>0</v>
      </c>
      <c r="U100" s="28">
        <f t="shared" si="23"/>
        <v>164290</v>
      </c>
      <c r="V100" s="5">
        <v>0</v>
      </c>
      <c r="W100" s="5">
        <v>0</v>
      </c>
      <c r="X100" s="28">
        <f t="shared" si="21"/>
        <v>15399</v>
      </c>
      <c r="Y100" s="5">
        <v>0</v>
      </c>
      <c r="Z100" s="28">
        <f t="shared" si="24"/>
        <v>164290</v>
      </c>
      <c r="AA100" s="5">
        <v>0</v>
      </c>
      <c r="AB100" s="5">
        <v>0</v>
      </c>
    </row>
    <row r="101" spans="1:28" ht="26" x14ac:dyDescent="0.3">
      <c r="A101" s="6" t="s">
        <v>89</v>
      </c>
      <c r="B101" s="6" t="s">
        <v>90</v>
      </c>
      <c r="C101" s="6" t="s">
        <v>29</v>
      </c>
      <c r="D101" s="27" t="s">
        <v>30</v>
      </c>
      <c r="E101" s="6" t="s">
        <v>8</v>
      </c>
      <c r="F101" s="27" t="s">
        <v>225</v>
      </c>
      <c r="G101" s="3" t="s">
        <v>226</v>
      </c>
      <c r="H101" s="28">
        <v>12.510000000000002</v>
      </c>
      <c r="I101" s="28">
        <v>15.29</v>
      </c>
      <c r="J101" s="5">
        <f t="shared" si="22"/>
        <v>2.7799999999999976</v>
      </c>
      <c r="K101" s="31">
        <v>21265</v>
      </c>
      <c r="L101" s="31"/>
      <c r="M101" s="31">
        <v>827</v>
      </c>
      <c r="N101" s="28">
        <v>2300</v>
      </c>
      <c r="O101" s="5">
        <v>0</v>
      </c>
      <c r="P101" s="28">
        <v>59117</v>
      </c>
      <c r="Q101" s="5">
        <v>0</v>
      </c>
      <c r="R101" s="5">
        <v>0</v>
      </c>
      <c r="S101" s="28">
        <f t="shared" si="20"/>
        <v>2300</v>
      </c>
      <c r="T101" s="5">
        <v>0</v>
      </c>
      <c r="U101" s="28">
        <f t="shared" si="23"/>
        <v>59117</v>
      </c>
      <c r="V101" s="5">
        <v>0</v>
      </c>
      <c r="W101" s="5">
        <v>0</v>
      </c>
      <c r="X101" s="28">
        <f t="shared" si="21"/>
        <v>2300</v>
      </c>
      <c r="Y101" s="5">
        <v>0</v>
      </c>
      <c r="Z101" s="28">
        <f t="shared" si="24"/>
        <v>59117</v>
      </c>
      <c r="AA101" s="5">
        <v>0</v>
      </c>
      <c r="AB101" s="5">
        <v>0</v>
      </c>
    </row>
    <row r="102" spans="1:28" ht="26" x14ac:dyDescent="0.3">
      <c r="A102" s="6" t="s">
        <v>89</v>
      </c>
      <c r="B102" s="6" t="s">
        <v>90</v>
      </c>
      <c r="C102" s="6" t="s">
        <v>29</v>
      </c>
      <c r="D102" s="27" t="s">
        <v>30</v>
      </c>
      <c r="E102" s="6" t="s">
        <v>8</v>
      </c>
      <c r="F102" s="27" t="s">
        <v>227</v>
      </c>
      <c r="G102" s="3" t="s">
        <v>228</v>
      </c>
      <c r="H102" s="28">
        <v>12.510000000000002</v>
      </c>
      <c r="I102" s="28">
        <v>15.79</v>
      </c>
      <c r="J102" s="5">
        <f t="shared" si="22"/>
        <v>3.2799999999999976</v>
      </c>
      <c r="K102" s="31">
        <v>1247</v>
      </c>
      <c r="L102" s="31"/>
      <c r="M102" s="31">
        <v>180</v>
      </c>
      <c r="N102" s="28">
        <v>591</v>
      </c>
      <c r="O102" s="5">
        <v>0</v>
      </c>
      <c r="P102" s="28">
        <v>4091</v>
      </c>
      <c r="Q102" s="5">
        <v>0</v>
      </c>
      <c r="R102" s="5">
        <v>0</v>
      </c>
      <c r="S102" s="28">
        <f t="shared" si="20"/>
        <v>591</v>
      </c>
      <c r="T102" s="5">
        <v>0</v>
      </c>
      <c r="U102" s="28">
        <f t="shared" si="23"/>
        <v>4091</v>
      </c>
      <c r="V102" s="5">
        <v>0</v>
      </c>
      <c r="W102" s="5">
        <v>0</v>
      </c>
      <c r="X102" s="28">
        <f t="shared" si="21"/>
        <v>591</v>
      </c>
      <c r="Y102" s="5">
        <v>0</v>
      </c>
      <c r="Z102" s="28">
        <f t="shared" si="24"/>
        <v>4091</v>
      </c>
      <c r="AA102" s="5">
        <v>0</v>
      </c>
      <c r="AB102" s="5">
        <v>0</v>
      </c>
    </row>
    <row r="103" spans="1:28" ht="26" x14ac:dyDescent="0.3">
      <c r="A103" s="6" t="s">
        <v>89</v>
      </c>
      <c r="B103" s="6" t="s">
        <v>90</v>
      </c>
      <c r="C103" s="6" t="s">
        <v>29</v>
      </c>
      <c r="D103" s="27" t="s">
        <v>30</v>
      </c>
      <c r="E103" s="6" t="s">
        <v>8</v>
      </c>
      <c r="F103" s="27" t="s">
        <v>229</v>
      </c>
      <c r="G103" s="3" t="s">
        <v>230</v>
      </c>
      <c r="H103" s="28">
        <v>12.510000000000002</v>
      </c>
      <c r="I103" s="28">
        <v>15.79</v>
      </c>
      <c r="J103" s="5">
        <f t="shared" si="22"/>
        <v>3.2799999999999976</v>
      </c>
      <c r="K103" s="31">
        <v>93134</v>
      </c>
      <c r="L103" s="31"/>
      <c r="M103" s="31">
        <v>7142</v>
      </c>
      <c r="N103" s="28">
        <v>23426</v>
      </c>
      <c r="O103" s="5">
        <v>0</v>
      </c>
      <c r="P103" s="28">
        <v>305480</v>
      </c>
      <c r="Q103" s="5">
        <v>0</v>
      </c>
      <c r="R103" s="5">
        <v>0</v>
      </c>
      <c r="S103" s="28">
        <f t="shared" si="20"/>
        <v>23426</v>
      </c>
      <c r="T103" s="5">
        <v>0</v>
      </c>
      <c r="U103" s="28">
        <f t="shared" si="23"/>
        <v>305480</v>
      </c>
      <c r="V103" s="5">
        <v>0</v>
      </c>
      <c r="W103" s="5">
        <v>0</v>
      </c>
      <c r="X103" s="28">
        <f t="shared" si="21"/>
        <v>23426</v>
      </c>
      <c r="Y103" s="5">
        <v>0</v>
      </c>
      <c r="Z103" s="28">
        <f t="shared" si="24"/>
        <v>305480</v>
      </c>
      <c r="AA103" s="5">
        <v>0</v>
      </c>
      <c r="AB103" s="5">
        <v>0</v>
      </c>
    </row>
    <row r="104" spans="1:28" ht="26" x14ac:dyDescent="0.3">
      <c r="A104" s="6" t="s">
        <v>89</v>
      </c>
      <c r="B104" s="6" t="s">
        <v>90</v>
      </c>
      <c r="C104" s="6" t="s">
        <v>29</v>
      </c>
      <c r="D104" s="27" t="s">
        <v>30</v>
      </c>
      <c r="E104" s="6" t="s">
        <v>8</v>
      </c>
      <c r="F104" s="27" t="s">
        <v>231</v>
      </c>
      <c r="G104" s="3" t="s">
        <v>232</v>
      </c>
      <c r="H104" s="28">
        <v>12.510000000000002</v>
      </c>
      <c r="I104" s="28">
        <v>15.79</v>
      </c>
      <c r="J104" s="5">
        <f t="shared" si="22"/>
        <v>3.2799999999999976</v>
      </c>
      <c r="K104" s="31">
        <v>288</v>
      </c>
      <c r="L104" s="31"/>
      <c r="M104" s="31">
        <v>13</v>
      </c>
      <c r="N104" s="28">
        <v>43</v>
      </c>
      <c r="O104" s="5">
        <v>0</v>
      </c>
      <c r="P104" s="28">
        <v>945</v>
      </c>
      <c r="Q104" s="5">
        <v>0</v>
      </c>
      <c r="R104" s="5">
        <v>0</v>
      </c>
      <c r="S104" s="28">
        <f t="shared" si="20"/>
        <v>43</v>
      </c>
      <c r="T104" s="5">
        <v>0</v>
      </c>
      <c r="U104" s="28">
        <f t="shared" si="23"/>
        <v>945</v>
      </c>
      <c r="V104" s="5">
        <v>0</v>
      </c>
      <c r="W104" s="5">
        <v>0</v>
      </c>
      <c r="X104" s="28">
        <f t="shared" si="21"/>
        <v>43</v>
      </c>
      <c r="Y104" s="5">
        <v>0</v>
      </c>
      <c r="Z104" s="28">
        <f t="shared" si="24"/>
        <v>945</v>
      </c>
      <c r="AA104" s="5">
        <v>0</v>
      </c>
      <c r="AB104" s="5">
        <v>0</v>
      </c>
    </row>
    <row r="105" spans="1:28" ht="26" x14ac:dyDescent="0.3">
      <c r="A105" s="6" t="s">
        <v>89</v>
      </c>
      <c r="B105" s="6" t="s">
        <v>90</v>
      </c>
      <c r="C105" s="6" t="s">
        <v>29</v>
      </c>
      <c r="D105" s="27" t="s">
        <v>30</v>
      </c>
      <c r="E105" s="6" t="s">
        <v>8</v>
      </c>
      <c r="F105" s="27" t="s">
        <v>233</v>
      </c>
      <c r="G105" s="3" t="s">
        <v>234</v>
      </c>
      <c r="H105" s="28">
        <v>10.23</v>
      </c>
      <c r="I105" s="28">
        <v>15.29</v>
      </c>
      <c r="J105" s="5">
        <f t="shared" si="22"/>
        <v>5.0599999999999987</v>
      </c>
      <c r="K105" s="31">
        <v>116609</v>
      </c>
      <c r="L105" s="31"/>
      <c r="M105" s="31">
        <v>42597</v>
      </c>
      <c r="N105" s="28">
        <v>215541</v>
      </c>
      <c r="O105" s="5">
        <v>0</v>
      </c>
      <c r="P105" s="28">
        <v>590042</v>
      </c>
      <c r="Q105" s="5">
        <v>0</v>
      </c>
      <c r="R105" s="5">
        <v>0</v>
      </c>
      <c r="S105" s="28">
        <f t="shared" si="20"/>
        <v>215541</v>
      </c>
      <c r="T105" s="5">
        <v>0</v>
      </c>
      <c r="U105" s="28">
        <f t="shared" si="23"/>
        <v>590042</v>
      </c>
      <c r="V105" s="5">
        <v>0</v>
      </c>
      <c r="W105" s="5">
        <v>0</v>
      </c>
      <c r="X105" s="28">
        <f t="shared" si="21"/>
        <v>215541</v>
      </c>
      <c r="Y105" s="5">
        <v>0</v>
      </c>
      <c r="Z105" s="28">
        <f t="shared" si="24"/>
        <v>590042</v>
      </c>
      <c r="AA105" s="5">
        <v>0</v>
      </c>
      <c r="AB105" s="5">
        <v>0</v>
      </c>
    </row>
    <row r="106" spans="1:28" ht="26" x14ac:dyDescent="0.3">
      <c r="A106" s="6" t="s">
        <v>89</v>
      </c>
      <c r="B106" s="6" t="s">
        <v>90</v>
      </c>
      <c r="C106" s="6" t="s">
        <v>29</v>
      </c>
      <c r="D106" s="27" t="s">
        <v>30</v>
      </c>
      <c r="E106" s="6" t="s">
        <v>8</v>
      </c>
      <c r="F106" s="27" t="s">
        <v>235</v>
      </c>
      <c r="G106" s="3" t="s">
        <v>236</v>
      </c>
      <c r="H106" s="28">
        <v>8.65</v>
      </c>
      <c r="I106" s="28">
        <v>15.309999999999999</v>
      </c>
      <c r="J106" s="5">
        <f t="shared" si="22"/>
        <v>6.6599999999999984</v>
      </c>
      <c r="K106" s="31">
        <v>4897</v>
      </c>
      <c r="L106" s="31"/>
      <c r="M106" s="31">
        <v>3295</v>
      </c>
      <c r="N106" s="28">
        <v>21945</v>
      </c>
      <c r="O106" s="5">
        <v>0</v>
      </c>
      <c r="P106" s="28">
        <v>32615</v>
      </c>
      <c r="Q106" s="5">
        <v>0</v>
      </c>
      <c r="R106" s="5">
        <v>0</v>
      </c>
      <c r="S106" s="28">
        <f t="shared" si="20"/>
        <v>21945</v>
      </c>
      <c r="T106" s="5">
        <v>0</v>
      </c>
      <c r="U106" s="28">
        <f t="shared" si="23"/>
        <v>32615</v>
      </c>
      <c r="V106" s="5">
        <v>0</v>
      </c>
      <c r="W106" s="5">
        <v>0</v>
      </c>
      <c r="X106" s="28">
        <f t="shared" si="21"/>
        <v>21945</v>
      </c>
      <c r="Y106" s="5">
        <v>0</v>
      </c>
      <c r="Z106" s="28">
        <f t="shared" si="24"/>
        <v>32615</v>
      </c>
      <c r="AA106" s="5">
        <v>0</v>
      </c>
      <c r="AB106" s="5">
        <v>0</v>
      </c>
    </row>
    <row r="107" spans="1:28" ht="39" customHeight="1" x14ac:dyDescent="0.3">
      <c r="A107" s="1" t="s">
        <v>98</v>
      </c>
      <c r="B107" s="6" t="s">
        <v>99</v>
      </c>
      <c r="C107" s="1" t="s">
        <v>51</v>
      </c>
      <c r="D107" s="17" t="s">
        <v>30</v>
      </c>
      <c r="E107" s="6" t="s">
        <v>8</v>
      </c>
      <c r="F107" s="17">
        <v>50470</v>
      </c>
      <c r="G107" s="3" t="s">
        <v>237</v>
      </c>
      <c r="H107" s="5">
        <v>0</v>
      </c>
      <c r="I107" s="5">
        <v>2982.36</v>
      </c>
      <c r="J107" s="5">
        <f t="shared" si="22"/>
        <v>2982.36</v>
      </c>
      <c r="K107" s="19"/>
      <c r="L107" s="19">
        <v>63</v>
      </c>
      <c r="M107" s="19">
        <v>0</v>
      </c>
      <c r="N107" s="5">
        <v>0</v>
      </c>
      <c r="O107" s="5">
        <v>0</v>
      </c>
      <c r="P107" s="5">
        <v>187888.68000000002</v>
      </c>
      <c r="Q107" s="5">
        <v>0</v>
      </c>
      <c r="R107" s="5">
        <v>0</v>
      </c>
      <c r="S107" s="5">
        <f t="shared" si="20"/>
        <v>0</v>
      </c>
      <c r="T107" s="5">
        <v>0</v>
      </c>
      <c r="U107" s="5">
        <v>187888.68000000002</v>
      </c>
      <c r="V107" s="5">
        <v>0</v>
      </c>
      <c r="W107" s="5">
        <v>0</v>
      </c>
      <c r="X107" s="5">
        <f t="shared" si="21"/>
        <v>0</v>
      </c>
      <c r="Y107" s="5">
        <v>0</v>
      </c>
      <c r="Z107" s="5">
        <v>187888.68000000002</v>
      </c>
      <c r="AA107" s="5">
        <v>0</v>
      </c>
      <c r="AB107" s="5">
        <v>0</v>
      </c>
    </row>
    <row r="108" spans="1:28" ht="26" x14ac:dyDescent="0.3">
      <c r="A108" s="1" t="s">
        <v>98</v>
      </c>
      <c r="B108" s="6" t="s">
        <v>99</v>
      </c>
      <c r="C108" s="1" t="s">
        <v>51</v>
      </c>
      <c r="D108" s="17" t="s">
        <v>30</v>
      </c>
      <c r="E108" s="6" t="s">
        <v>8</v>
      </c>
      <c r="F108" s="17" t="s">
        <v>238</v>
      </c>
      <c r="G108" s="3" t="s">
        <v>239</v>
      </c>
      <c r="H108" s="5">
        <v>0</v>
      </c>
      <c r="I108" s="5">
        <v>512.79999999999995</v>
      </c>
      <c r="J108" s="5">
        <f t="shared" si="22"/>
        <v>512.79999999999995</v>
      </c>
      <c r="K108" s="19"/>
      <c r="L108" s="19">
        <v>63</v>
      </c>
      <c r="M108" s="19">
        <v>0</v>
      </c>
      <c r="N108" s="5">
        <v>0</v>
      </c>
      <c r="O108" s="5">
        <v>0</v>
      </c>
      <c r="P108" s="5">
        <v>32306.399999999998</v>
      </c>
      <c r="Q108" s="5">
        <v>0</v>
      </c>
      <c r="R108" s="5">
        <v>0</v>
      </c>
      <c r="S108" s="5">
        <f t="shared" si="20"/>
        <v>0</v>
      </c>
      <c r="T108" s="5">
        <v>0</v>
      </c>
      <c r="U108" s="5">
        <v>32306.399999999998</v>
      </c>
      <c r="V108" s="5">
        <v>0</v>
      </c>
      <c r="W108" s="5">
        <v>0</v>
      </c>
      <c r="X108" s="5">
        <f t="shared" si="21"/>
        <v>0</v>
      </c>
      <c r="Y108" s="5">
        <v>0</v>
      </c>
      <c r="Z108" s="5">
        <v>32306.399999999998</v>
      </c>
      <c r="AA108" s="5">
        <v>0</v>
      </c>
      <c r="AB108" s="5">
        <v>0</v>
      </c>
    </row>
    <row r="109" spans="1:28" ht="53.5" customHeight="1" x14ac:dyDescent="0.3">
      <c r="A109" s="1" t="s">
        <v>98</v>
      </c>
      <c r="B109" s="6" t="s">
        <v>99</v>
      </c>
      <c r="C109" s="1" t="s">
        <v>51</v>
      </c>
      <c r="D109" s="17" t="s">
        <v>30</v>
      </c>
      <c r="E109" s="6" t="s">
        <v>8</v>
      </c>
      <c r="F109" s="17" t="s">
        <v>240</v>
      </c>
      <c r="G109" s="3" t="s">
        <v>241</v>
      </c>
      <c r="H109" s="5">
        <v>0</v>
      </c>
      <c r="I109" s="5">
        <v>275.19</v>
      </c>
      <c r="J109" s="5">
        <f t="shared" si="22"/>
        <v>275.19</v>
      </c>
      <c r="K109" s="19"/>
      <c r="L109" s="19">
        <v>63</v>
      </c>
      <c r="M109" s="19">
        <v>0</v>
      </c>
      <c r="N109" s="5">
        <v>0</v>
      </c>
      <c r="O109" s="5">
        <v>0</v>
      </c>
      <c r="P109" s="5">
        <v>17336.97</v>
      </c>
      <c r="Q109" s="5">
        <v>0</v>
      </c>
      <c r="R109" s="5">
        <v>0</v>
      </c>
      <c r="S109" s="5">
        <f t="shared" si="20"/>
        <v>0</v>
      </c>
      <c r="T109" s="5">
        <v>0</v>
      </c>
      <c r="U109" s="5">
        <v>17336.97</v>
      </c>
      <c r="V109" s="5">
        <v>0</v>
      </c>
      <c r="W109" s="5">
        <v>0</v>
      </c>
      <c r="X109" s="5">
        <f t="shared" si="21"/>
        <v>0</v>
      </c>
      <c r="Y109" s="5">
        <v>0</v>
      </c>
      <c r="Z109" s="5">
        <v>17336.97</v>
      </c>
      <c r="AA109" s="5">
        <v>0</v>
      </c>
      <c r="AB109" s="5">
        <v>0</v>
      </c>
    </row>
    <row r="110" spans="1:28" ht="39" x14ac:dyDescent="0.3">
      <c r="A110" s="1" t="s">
        <v>360</v>
      </c>
      <c r="B110" s="6" t="s">
        <v>367</v>
      </c>
      <c r="C110" s="1" t="s">
        <v>29</v>
      </c>
      <c r="D110" s="17" t="s">
        <v>87</v>
      </c>
      <c r="E110" s="6" t="s">
        <v>8</v>
      </c>
      <c r="F110" s="17">
        <v>50504</v>
      </c>
      <c r="G110" s="3" t="s">
        <v>365</v>
      </c>
      <c r="H110" s="17">
        <v>23.25</v>
      </c>
      <c r="I110" s="17">
        <v>590.42999999999995</v>
      </c>
      <c r="J110" s="18">
        <f t="shared" si="22"/>
        <v>567.17999999999995</v>
      </c>
      <c r="K110" s="17">
        <v>8</v>
      </c>
      <c r="L110" s="17">
        <v>7</v>
      </c>
      <c r="M110" s="17">
        <v>26</v>
      </c>
      <c r="N110" s="5">
        <f t="shared" ref="N110:N116" si="25">M110*J110</f>
        <v>14746.679999999998</v>
      </c>
      <c r="O110" s="5">
        <v>0</v>
      </c>
      <c r="P110" s="5">
        <f t="shared" ref="P110:P116" si="26">(K110+L110)*J110</f>
        <v>8507.6999999999989</v>
      </c>
      <c r="Q110" s="5">
        <v>0</v>
      </c>
      <c r="R110" s="5">
        <v>0</v>
      </c>
      <c r="S110" s="5">
        <f t="shared" si="20"/>
        <v>14746.679999999998</v>
      </c>
      <c r="T110" s="5">
        <v>0</v>
      </c>
      <c r="U110" s="5">
        <f t="shared" ref="U110:W116" si="27">P110</f>
        <v>8507.6999999999989</v>
      </c>
      <c r="V110" s="5">
        <f t="shared" si="27"/>
        <v>0</v>
      </c>
      <c r="W110" s="5">
        <f t="shared" si="27"/>
        <v>0</v>
      </c>
      <c r="X110" s="5">
        <f t="shared" ref="X110:AB116" si="28">N110</f>
        <v>14746.679999999998</v>
      </c>
      <c r="Y110" s="5">
        <f t="shared" si="28"/>
        <v>0</v>
      </c>
      <c r="Z110" s="5">
        <f t="shared" si="28"/>
        <v>8507.6999999999989</v>
      </c>
      <c r="AA110" s="5">
        <f t="shared" si="28"/>
        <v>0</v>
      </c>
      <c r="AB110" s="5">
        <f t="shared" si="28"/>
        <v>0</v>
      </c>
    </row>
    <row r="111" spans="1:28" ht="39" x14ac:dyDescent="0.3">
      <c r="A111" s="1" t="s">
        <v>388</v>
      </c>
      <c r="B111" s="6" t="s">
        <v>389</v>
      </c>
      <c r="C111" s="1" t="s">
        <v>29</v>
      </c>
      <c r="D111" s="17" t="s">
        <v>30</v>
      </c>
      <c r="E111" s="6" t="s">
        <v>8</v>
      </c>
      <c r="F111" s="17">
        <v>50122</v>
      </c>
      <c r="G111" s="3" t="s">
        <v>382</v>
      </c>
      <c r="H111" s="17">
        <v>865.42</v>
      </c>
      <c r="I111" s="17">
        <v>1522.6</v>
      </c>
      <c r="J111" s="18">
        <f t="shared" si="22"/>
        <v>657.18</v>
      </c>
      <c r="K111" s="17">
        <v>40</v>
      </c>
      <c r="L111" s="17">
        <v>0</v>
      </c>
      <c r="M111" s="17">
        <v>400</v>
      </c>
      <c r="N111" s="5">
        <f t="shared" si="25"/>
        <v>262872</v>
      </c>
      <c r="O111" s="5">
        <v>0</v>
      </c>
      <c r="P111" s="5">
        <f t="shared" si="26"/>
        <v>26287.199999999997</v>
      </c>
      <c r="Q111" s="5">
        <v>0</v>
      </c>
      <c r="R111" s="5">
        <v>0</v>
      </c>
      <c r="S111" s="5">
        <f t="shared" si="20"/>
        <v>262872</v>
      </c>
      <c r="T111" s="5">
        <v>0</v>
      </c>
      <c r="U111" s="5">
        <f t="shared" si="27"/>
        <v>26287.199999999997</v>
      </c>
      <c r="V111" s="5">
        <f t="shared" si="27"/>
        <v>0</v>
      </c>
      <c r="W111" s="5">
        <f t="shared" si="27"/>
        <v>0</v>
      </c>
      <c r="X111" s="5">
        <f t="shared" si="28"/>
        <v>262872</v>
      </c>
      <c r="Y111" s="5">
        <f t="shared" si="28"/>
        <v>0</v>
      </c>
      <c r="Z111" s="5">
        <f t="shared" si="28"/>
        <v>26287.199999999997</v>
      </c>
      <c r="AA111" s="5">
        <f t="shared" si="28"/>
        <v>0</v>
      </c>
      <c r="AB111" s="5">
        <f t="shared" si="28"/>
        <v>0</v>
      </c>
    </row>
    <row r="112" spans="1:28" ht="39" x14ac:dyDescent="0.3">
      <c r="A112" s="1" t="s">
        <v>388</v>
      </c>
      <c r="B112" s="6" t="s">
        <v>389</v>
      </c>
      <c r="C112" s="1" t="s">
        <v>29</v>
      </c>
      <c r="D112" s="17" t="s">
        <v>30</v>
      </c>
      <c r="E112" s="6" t="s">
        <v>8</v>
      </c>
      <c r="F112" s="17">
        <v>50130</v>
      </c>
      <c r="G112" s="3" t="s">
        <v>383</v>
      </c>
      <c r="H112" s="17">
        <v>468.17</v>
      </c>
      <c r="I112" s="17">
        <v>689.42</v>
      </c>
      <c r="J112" s="18">
        <f t="shared" si="22"/>
        <v>221.24999999999994</v>
      </c>
      <c r="K112" s="17">
        <v>1241</v>
      </c>
      <c r="L112" s="17">
        <v>0</v>
      </c>
      <c r="M112" s="17">
        <v>1208</v>
      </c>
      <c r="N112" s="5">
        <f t="shared" si="25"/>
        <v>267269.99999999994</v>
      </c>
      <c r="O112" s="5">
        <v>0</v>
      </c>
      <c r="P112" s="5">
        <f t="shared" si="26"/>
        <v>274571.24999999994</v>
      </c>
      <c r="Q112" s="5">
        <v>0</v>
      </c>
      <c r="R112" s="5">
        <v>0</v>
      </c>
      <c r="S112" s="5">
        <f t="shared" si="20"/>
        <v>267269.99999999994</v>
      </c>
      <c r="T112" s="5">
        <v>0</v>
      </c>
      <c r="U112" s="5">
        <f t="shared" si="27"/>
        <v>274571.24999999994</v>
      </c>
      <c r="V112" s="5">
        <f t="shared" si="27"/>
        <v>0</v>
      </c>
      <c r="W112" s="5">
        <f t="shared" si="27"/>
        <v>0</v>
      </c>
      <c r="X112" s="5">
        <f t="shared" si="28"/>
        <v>267269.99999999994</v>
      </c>
      <c r="Y112" s="5">
        <f t="shared" si="28"/>
        <v>0</v>
      </c>
      <c r="Z112" s="5">
        <f t="shared" si="28"/>
        <v>274571.24999999994</v>
      </c>
      <c r="AA112" s="5">
        <f t="shared" si="28"/>
        <v>0</v>
      </c>
      <c r="AB112" s="5">
        <f t="shared" si="28"/>
        <v>0</v>
      </c>
    </row>
    <row r="113" spans="1:28" ht="39" x14ac:dyDescent="0.3">
      <c r="A113" s="1" t="s">
        <v>388</v>
      </c>
      <c r="B113" s="6" t="s">
        <v>389</v>
      </c>
      <c r="C113" s="1" t="s">
        <v>29</v>
      </c>
      <c r="D113" s="17" t="s">
        <v>30</v>
      </c>
      <c r="E113" s="6" t="s">
        <v>8</v>
      </c>
      <c r="F113" s="17">
        <v>50145</v>
      </c>
      <c r="G113" s="3" t="s">
        <v>384</v>
      </c>
      <c r="H113" s="17">
        <v>405.42</v>
      </c>
      <c r="I113" s="17">
        <v>617.52</v>
      </c>
      <c r="J113" s="18">
        <f t="shared" si="22"/>
        <v>212.09999999999997</v>
      </c>
      <c r="K113" s="17">
        <v>0</v>
      </c>
      <c r="L113" s="17">
        <v>0</v>
      </c>
      <c r="M113" s="17">
        <v>397</v>
      </c>
      <c r="N113" s="5">
        <f t="shared" si="25"/>
        <v>84203.699999999983</v>
      </c>
      <c r="O113" s="5">
        <v>0</v>
      </c>
      <c r="P113" s="5">
        <f t="shared" si="26"/>
        <v>0</v>
      </c>
      <c r="Q113" s="5">
        <v>0</v>
      </c>
      <c r="R113" s="5">
        <v>0</v>
      </c>
      <c r="S113" s="5">
        <f t="shared" si="20"/>
        <v>84203.699999999983</v>
      </c>
      <c r="T113" s="5">
        <v>0</v>
      </c>
      <c r="U113" s="5">
        <f t="shared" si="27"/>
        <v>0</v>
      </c>
      <c r="V113" s="5">
        <f t="shared" si="27"/>
        <v>0</v>
      </c>
      <c r="W113" s="5">
        <f t="shared" si="27"/>
        <v>0</v>
      </c>
      <c r="X113" s="5">
        <f t="shared" si="28"/>
        <v>84203.699999999983</v>
      </c>
      <c r="Y113" s="5">
        <f t="shared" si="28"/>
        <v>0</v>
      </c>
      <c r="Z113" s="5">
        <f t="shared" si="28"/>
        <v>0</v>
      </c>
      <c r="AA113" s="5">
        <f t="shared" si="28"/>
        <v>0</v>
      </c>
      <c r="AB113" s="5">
        <f t="shared" si="28"/>
        <v>0</v>
      </c>
    </row>
    <row r="114" spans="1:28" ht="39" x14ac:dyDescent="0.3">
      <c r="A114" s="1" t="s">
        <v>388</v>
      </c>
      <c r="B114" s="6" t="s">
        <v>389</v>
      </c>
      <c r="C114" s="1" t="s">
        <v>29</v>
      </c>
      <c r="D114" s="17" t="s">
        <v>30</v>
      </c>
      <c r="E114" s="6" t="s">
        <v>8</v>
      </c>
      <c r="F114" s="17">
        <v>50146</v>
      </c>
      <c r="G114" s="3" t="s">
        <v>385</v>
      </c>
      <c r="H114" s="17">
        <v>730.9</v>
      </c>
      <c r="I114" s="17">
        <v>1236.7</v>
      </c>
      <c r="J114" s="18">
        <f t="shared" si="22"/>
        <v>505.80000000000007</v>
      </c>
      <c r="K114" s="17">
        <v>0</v>
      </c>
      <c r="L114" s="17">
        <v>0</v>
      </c>
      <c r="M114" s="17">
        <v>235</v>
      </c>
      <c r="N114" s="5">
        <f t="shared" si="25"/>
        <v>118863.00000000001</v>
      </c>
      <c r="O114" s="5">
        <v>0</v>
      </c>
      <c r="P114" s="5">
        <f t="shared" si="26"/>
        <v>0</v>
      </c>
      <c r="Q114" s="5">
        <v>0</v>
      </c>
      <c r="R114" s="5">
        <v>0</v>
      </c>
      <c r="S114" s="5">
        <f t="shared" si="20"/>
        <v>118863.00000000001</v>
      </c>
      <c r="T114" s="5">
        <v>0</v>
      </c>
      <c r="U114" s="5">
        <f t="shared" si="27"/>
        <v>0</v>
      </c>
      <c r="V114" s="5">
        <f t="shared" si="27"/>
        <v>0</v>
      </c>
      <c r="W114" s="5">
        <f t="shared" si="27"/>
        <v>0</v>
      </c>
      <c r="X114" s="5">
        <f t="shared" si="28"/>
        <v>118863.00000000001</v>
      </c>
      <c r="Y114" s="5">
        <f t="shared" si="28"/>
        <v>0</v>
      </c>
      <c r="Z114" s="5">
        <f t="shared" si="28"/>
        <v>0</v>
      </c>
      <c r="AA114" s="5">
        <f t="shared" si="28"/>
        <v>0</v>
      </c>
      <c r="AB114" s="5">
        <f t="shared" si="28"/>
        <v>0</v>
      </c>
    </row>
    <row r="115" spans="1:28" ht="39" x14ac:dyDescent="0.3">
      <c r="A115" s="1" t="s">
        <v>388</v>
      </c>
      <c r="B115" s="6" t="s">
        <v>389</v>
      </c>
      <c r="C115" s="1" t="s">
        <v>29</v>
      </c>
      <c r="D115" s="17" t="s">
        <v>30</v>
      </c>
      <c r="E115" s="6" t="s">
        <v>8</v>
      </c>
      <c r="F115" s="17">
        <v>50152</v>
      </c>
      <c r="G115" s="3" t="s">
        <v>386</v>
      </c>
      <c r="H115" s="17">
        <v>70.59</v>
      </c>
      <c r="I115" s="17">
        <v>114.95</v>
      </c>
      <c r="J115" s="18">
        <f t="shared" si="22"/>
        <v>44.36</v>
      </c>
      <c r="K115" s="17">
        <v>57</v>
      </c>
      <c r="L115" s="17">
        <v>0</v>
      </c>
      <c r="M115" s="17">
        <v>997</v>
      </c>
      <c r="N115" s="5">
        <f t="shared" si="25"/>
        <v>44226.92</v>
      </c>
      <c r="O115" s="5">
        <v>0</v>
      </c>
      <c r="P115" s="5">
        <f t="shared" si="26"/>
        <v>2528.52</v>
      </c>
      <c r="Q115" s="5">
        <v>0</v>
      </c>
      <c r="R115" s="5">
        <v>0</v>
      </c>
      <c r="S115" s="5">
        <f t="shared" si="20"/>
        <v>44226.92</v>
      </c>
      <c r="T115" s="5">
        <v>0</v>
      </c>
      <c r="U115" s="5">
        <f t="shared" si="27"/>
        <v>2528.52</v>
      </c>
      <c r="V115" s="5">
        <f t="shared" si="27"/>
        <v>0</v>
      </c>
      <c r="W115" s="5">
        <f t="shared" si="27"/>
        <v>0</v>
      </c>
      <c r="X115" s="5">
        <f t="shared" si="28"/>
        <v>44226.92</v>
      </c>
      <c r="Y115" s="5">
        <f t="shared" si="28"/>
        <v>0</v>
      </c>
      <c r="Z115" s="5">
        <f t="shared" si="28"/>
        <v>2528.52</v>
      </c>
      <c r="AA115" s="5">
        <f t="shared" si="28"/>
        <v>0</v>
      </c>
      <c r="AB115" s="5">
        <f t="shared" si="28"/>
        <v>0</v>
      </c>
    </row>
    <row r="116" spans="1:28" ht="39" x14ac:dyDescent="0.3">
      <c r="A116" s="1" t="s">
        <v>388</v>
      </c>
      <c r="B116" s="6" t="s">
        <v>389</v>
      </c>
      <c r="C116" s="1" t="s">
        <v>29</v>
      </c>
      <c r="D116" s="17" t="s">
        <v>30</v>
      </c>
      <c r="E116" s="6" t="s">
        <v>8</v>
      </c>
      <c r="F116" s="17">
        <v>50156</v>
      </c>
      <c r="G116" s="3" t="s">
        <v>387</v>
      </c>
      <c r="H116" s="17">
        <v>974.17</v>
      </c>
      <c r="I116" s="17">
        <v>1875.5</v>
      </c>
      <c r="J116" s="18">
        <f t="shared" si="22"/>
        <v>901.33</v>
      </c>
      <c r="K116" s="17">
        <v>39</v>
      </c>
      <c r="L116" s="17">
        <v>0</v>
      </c>
      <c r="M116" s="17">
        <v>163</v>
      </c>
      <c r="N116" s="5">
        <f t="shared" si="25"/>
        <v>146916.79</v>
      </c>
      <c r="O116" s="5">
        <v>0</v>
      </c>
      <c r="P116" s="5">
        <f t="shared" si="26"/>
        <v>35151.870000000003</v>
      </c>
      <c r="Q116" s="5">
        <v>0</v>
      </c>
      <c r="R116" s="5">
        <v>0</v>
      </c>
      <c r="S116" s="5">
        <f t="shared" si="20"/>
        <v>146916.79</v>
      </c>
      <c r="T116" s="5">
        <v>0</v>
      </c>
      <c r="U116" s="5">
        <f t="shared" si="27"/>
        <v>35151.870000000003</v>
      </c>
      <c r="V116" s="5">
        <f t="shared" si="27"/>
        <v>0</v>
      </c>
      <c r="W116" s="5">
        <f t="shared" si="27"/>
        <v>0</v>
      </c>
      <c r="X116" s="5">
        <f t="shared" si="28"/>
        <v>146916.79</v>
      </c>
      <c r="Y116" s="5">
        <f t="shared" si="28"/>
        <v>0</v>
      </c>
      <c r="Z116" s="5">
        <f t="shared" si="28"/>
        <v>35151.870000000003</v>
      </c>
      <c r="AA116" s="5">
        <f t="shared" si="28"/>
        <v>0</v>
      </c>
      <c r="AB116" s="5">
        <f t="shared" si="28"/>
        <v>0</v>
      </c>
    </row>
    <row r="117" spans="1:28" ht="39" x14ac:dyDescent="0.3">
      <c r="A117" s="1" t="s">
        <v>74</v>
      </c>
      <c r="B117" s="6" t="s">
        <v>75</v>
      </c>
      <c r="C117" s="1" t="s">
        <v>2</v>
      </c>
      <c r="D117" s="17" t="s">
        <v>30</v>
      </c>
      <c r="E117" s="6" t="s">
        <v>76</v>
      </c>
      <c r="F117" s="17" t="s">
        <v>176</v>
      </c>
      <c r="G117" s="3" t="s">
        <v>75</v>
      </c>
      <c r="H117" s="5">
        <v>0</v>
      </c>
      <c r="I117" s="5">
        <v>8.16</v>
      </c>
      <c r="J117" s="5">
        <f t="shared" si="22"/>
        <v>8.16</v>
      </c>
      <c r="K117" s="19">
        <v>80</v>
      </c>
      <c r="L117" s="19"/>
      <c r="M117" s="19">
        <v>0</v>
      </c>
      <c r="N117" s="5">
        <v>0</v>
      </c>
      <c r="O117" s="5">
        <v>0</v>
      </c>
      <c r="P117" s="5">
        <v>39168</v>
      </c>
      <c r="Q117" s="5">
        <v>0</v>
      </c>
      <c r="R117" s="5">
        <v>0</v>
      </c>
      <c r="S117" s="5">
        <f t="shared" si="20"/>
        <v>0</v>
      </c>
      <c r="T117" s="5">
        <v>0</v>
      </c>
      <c r="U117" s="5">
        <v>39168</v>
      </c>
      <c r="V117" s="5">
        <v>0</v>
      </c>
      <c r="W117" s="5">
        <v>0</v>
      </c>
      <c r="X117" s="5">
        <f>S117</f>
        <v>0</v>
      </c>
      <c r="Y117" s="5">
        <v>0</v>
      </c>
      <c r="Z117" s="5">
        <v>39168</v>
      </c>
      <c r="AA117" s="5">
        <v>0</v>
      </c>
      <c r="AB117" s="5">
        <v>0</v>
      </c>
    </row>
    <row r="118" spans="1:28" ht="39" x14ac:dyDescent="0.3">
      <c r="A118" s="1" t="s">
        <v>346</v>
      </c>
      <c r="B118" s="6" t="s">
        <v>347</v>
      </c>
      <c r="C118" s="1" t="s">
        <v>51</v>
      </c>
      <c r="D118" s="17" t="s">
        <v>87</v>
      </c>
      <c r="E118" s="6" t="s">
        <v>351</v>
      </c>
      <c r="F118" s="17" t="s">
        <v>176</v>
      </c>
      <c r="G118" s="3" t="s">
        <v>348</v>
      </c>
      <c r="H118" s="17"/>
      <c r="I118" s="17"/>
      <c r="J118" s="18">
        <f t="shared" si="22"/>
        <v>0</v>
      </c>
      <c r="K118" s="32"/>
      <c r="L118" s="17"/>
      <c r="M118" s="17"/>
      <c r="N118" s="5">
        <v>0</v>
      </c>
      <c r="O118" s="5">
        <v>0</v>
      </c>
      <c r="P118" s="5">
        <v>6081403.9999999925</v>
      </c>
      <c r="Q118" s="5">
        <v>0</v>
      </c>
      <c r="R118" s="5">
        <v>0</v>
      </c>
      <c r="S118" s="5">
        <v>0</v>
      </c>
      <c r="T118" s="5">
        <v>0</v>
      </c>
      <c r="U118" s="5">
        <f>P118</f>
        <v>6081403.9999999925</v>
      </c>
      <c r="V118" s="5">
        <v>0</v>
      </c>
      <c r="W118" s="5">
        <v>0</v>
      </c>
      <c r="X118" s="5">
        <v>0</v>
      </c>
      <c r="Y118" s="5">
        <v>0</v>
      </c>
      <c r="Z118" s="5">
        <f>U118</f>
        <v>6081403.9999999925</v>
      </c>
      <c r="AA118" s="5">
        <v>0</v>
      </c>
      <c r="AB118" s="5">
        <v>0</v>
      </c>
    </row>
    <row r="119" spans="1:28" ht="65" x14ac:dyDescent="0.3">
      <c r="A119" s="7" t="s">
        <v>110</v>
      </c>
      <c r="B119" s="24" t="s">
        <v>111</v>
      </c>
      <c r="C119" s="7" t="s">
        <v>29</v>
      </c>
      <c r="D119" s="25" t="s">
        <v>30</v>
      </c>
      <c r="E119" s="24" t="s">
        <v>9</v>
      </c>
      <c r="F119" s="26" t="s">
        <v>247</v>
      </c>
      <c r="G119" s="2" t="s">
        <v>248</v>
      </c>
      <c r="H119" s="5">
        <v>127.51</v>
      </c>
      <c r="I119" s="5">
        <v>334.09</v>
      </c>
      <c r="J119" s="5">
        <f t="shared" si="22"/>
        <v>206.57999999999998</v>
      </c>
      <c r="K119" s="19">
        <v>1608</v>
      </c>
      <c r="L119" s="19"/>
      <c r="M119" s="19">
        <v>270</v>
      </c>
      <c r="N119" s="8">
        <v>54696.6</v>
      </c>
      <c r="O119" s="8">
        <v>0</v>
      </c>
      <c r="P119" s="5">
        <v>325748.63999999996</v>
      </c>
      <c r="Q119" s="8">
        <v>0</v>
      </c>
      <c r="R119" s="8">
        <v>0</v>
      </c>
      <c r="S119" s="8">
        <v>54696.6</v>
      </c>
      <c r="T119" s="8">
        <v>0</v>
      </c>
      <c r="U119" s="8">
        <v>325748.63999999996</v>
      </c>
      <c r="V119" s="8">
        <v>0</v>
      </c>
      <c r="W119" s="8">
        <v>0</v>
      </c>
      <c r="X119" s="8">
        <v>54696.6</v>
      </c>
      <c r="Y119" s="8">
        <v>0</v>
      </c>
      <c r="Z119" s="8">
        <v>325748.63999999996</v>
      </c>
      <c r="AA119" s="8">
        <v>0</v>
      </c>
      <c r="AB119" s="8">
        <v>0</v>
      </c>
    </row>
    <row r="120" spans="1:28" ht="26" x14ac:dyDescent="0.3">
      <c r="A120" s="1" t="s">
        <v>42</v>
      </c>
      <c r="B120" s="6" t="s">
        <v>43</v>
      </c>
      <c r="C120" s="1" t="s">
        <v>29</v>
      </c>
      <c r="D120" s="17" t="s">
        <v>30</v>
      </c>
      <c r="E120" s="6" t="s">
        <v>44</v>
      </c>
      <c r="F120" s="17" t="s">
        <v>188</v>
      </c>
      <c r="G120" s="2" t="s">
        <v>189</v>
      </c>
      <c r="H120" s="17">
        <v>30.67</v>
      </c>
      <c r="I120" s="18">
        <v>98.89</v>
      </c>
      <c r="J120" s="18">
        <f t="shared" si="22"/>
        <v>68.22</v>
      </c>
      <c r="K120" s="17">
        <v>4</v>
      </c>
      <c r="L120" s="17">
        <v>0</v>
      </c>
      <c r="M120" s="17">
        <v>4</v>
      </c>
      <c r="N120" s="8">
        <v>273</v>
      </c>
      <c r="O120" s="5">
        <v>0</v>
      </c>
      <c r="P120" s="5">
        <v>273</v>
      </c>
      <c r="Q120" s="5">
        <v>0</v>
      </c>
      <c r="R120" s="5">
        <v>0</v>
      </c>
      <c r="S120" s="5">
        <f t="shared" ref="S120:S127" si="29">N120</f>
        <v>273</v>
      </c>
      <c r="T120" s="5">
        <v>0</v>
      </c>
      <c r="U120" s="5">
        <f t="shared" ref="U120:U130" si="30">P120</f>
        <v>273</v>
      </c>
      <c r="V120" s="5">
        <v>0</v>
      </c>
      <c r="W120" s="5">
        <v>0</v>
      </c>
      <c r="X120" s="5">
        <f t="shared" ref="X120:X127" si="31">N120</f>
        <v>273</v>
      </c>
      <c r="Y120" s="5">
        <v>0</v>
      </c>
      <c r="Z120" s="5">
        <f t="shared" ref="Z120:Z130" si="32">P120</f>
        <v>273</v>
      </c>
      <c r="AA120" s="5">
        <v>0</v>
      </c>
      <c r="AB120" s="5">
        <v>0</v>
      </c>
    </row>
    <row r="121" spans="1:28" ht="26" x14ac:dyDescent="0.3">
      <c r="A121" s="1" t="s">
        <v>42</v>
      </c>
      <c r="B121" s="6" t="s">
        <v>43</v>
      </c>
      <c r="C121" s="1" t="s">
        <v>29</v>
      </c>
      <c r="D121" s="17" t="s">
        <v>30</v>
      </c>
      <c r="E121" s="6" t="s">
        <v>44</v>
      </c>
      <c r="F121" s="17" t="s">
        <v>190</v>
      </c>
      <c r="G121" s="2" t="s">
        <v>191</v>
      </c>
      <c r="H121" s="17">
        <v>32.06</v>
      </c>
      <c r="I121" s="18">
        <v>105.92</v>
      </c>
      <c r="J121" s="18">
        <f t="shared" si="22"/>
        <v>73.86</v>
      </c>
      <c r="K121" s="17">
        <v>0</v>
      </c>
      <c r="L121" s="17">
        <v>0</v>
      </c>
      <c r="M121" s="17">
        <v>5</v>
      </c>
      <c r="N121" s="8">
        <v>370</v>
      </c>
      <c r="O121" s="5">
        <v>0</v>
      </c>
      <c r="P121" s="5">
        <v>0</v>
      </c>
      <c r="Q121" s="5">
        <v>0</v>
      </c>
      <c r="R121" s="5">
        <v>0</v>
      </c>
      <c r="S121" s="5">
        <f t="shared" si="29"/>
        <v>370</v>
      </c>
      <c r="T121" s="5">
        <v>0</v>
      </c>
      <c r="U121" s="5">
        <f t="shared" si="30"/>
        <v>0</v>
      </c>
      <c r="V121" s="5">
        <v>0</v>
      </c>
      <c r="W121" s="5">
        <v>0</v>
      </c>
      <c r="X121" s="5">
        <f t="shared" si="31"/>
        <v>370</v>
      </c>
      <c r="Y121" s="5">
        <v>0</v>
      </c>
      <c r="Z121" s="5">
        <f t="shared" si="32"/>
        <v>0</v>
      </c>
      <c r="AA121" s="5">
        <v>0</v>
      </c>
      <c r="AB121" s="5">
        <v>0</v>
      </c>
    </row>
    <row r="122" spans="1:28" ht="26" x14ac:dyDescent="0.3">
      <c r="A122" s="1" t="s">
        <v>42</v>
      </c>
      <c r="B122" s="6" t="s">
        <v>43</v>
      </c>
      <c r="C122" s="1" t="s">
        <v>29</v>
      </c>
      <c r="D122" s="17" t="s">
        <v>30</v>
      </c>
      <c r="E122" s="6" t="s">
        <v>44</v>
      </c>
      <c r="F122" s="17" t="s">
        <v>192</v>
      </c>
      <c r="G122" s="2" t="s">
        <v>193</v>
      </c>
      <c r="H122" s="17">
        <v>161.83000000000001</v>
      </c>
      <c r="I122" s="18">
        <v>369.6</v>
      </c>
      <c r="J122" s="18">
        <f t="shared" si="22"/>
        <v>207.77</v>
      </c>
      <c r="K122" s="17">
        <v>2</v>
      </c>
      <c r="L122" s="17">
        <v>0</v>
      </c>
      <c r="M122" s="17">
        <v>2</v>
      </c>
      <c r="N122" s="8">
        <v>416</v>
      </c>
      <c r="O122" s="5">
        <v>0</v>
      </c>
      <c r="P122" s="5">
        <v>416</v>
      </c>
      <c r="Q122" s="5">
        <v>0</v>
      </c>
      <c r="R122" s="5">
        <v>0</v>
      </c>
      <c r="S122" s="5">
        <f t="shared" si="29"/>
        <v>416</v>
      </c>
      <c r="T122" s="5">
        <v>0</v>
      </c>
      <c r="U122" s="5">
        <f t="shared" si="30"/>
        <v>416</v>
      </c>
      <c r="V122" s="5">
        <v>0</v>
      </c>
      <c r="W122" s="5">
        <v>0</v>
      </c>
      <c r="X122" s="5">
        <f t="shared" si="31"/>
        <v>416</v>
      </c>
      <c r="Y122" s="5">
        <v>0</v>
      </c>
      <c r="Z122" s="5">
        <f t="shared" si="32"/>
        <v>416</v>
      </c>
      <c r="AA122" s="5">
        <v>0</v>
      </c>
      <c r="AB122" s="5">
        <v>0</v>
      </c>
    </row>
    <row r="123" spans="1:28" ht="39" x14ac:dyDescent="0.3">
      <c r="A123" s="1" t="s">
        <v>42</v>
      </c>
      <c r="B123" s="6" t="s">
        <v>43</v>
      </c>
      <c r="C123" s="1" t="s">
        <v>29</v>
      </c>
      <c r="D123" s="17" t="s">
        <v>30</v>
      </c>
      <c r="E123" s="6" t="s">
        <v>44</v>
      </c>
      <c r="F123" s="17" t="s">
        <v>194</v>
      </c>
      <c r="G123" s="114" t="s">
        <v>195</v>
      </c>
      <c r="H123" s="17">
        <v>2047.17</v>
      </c>
      <c r="I123" s="18">
        <v>3628.8</v>
      </c>
      <c r="J123" s="18">
        <f t="shared" si="22"/>
        <v>1581.63</v>
      </c>
      <c r="K123" s="17"/>
      <c r="L123" s="17"/>
      <c r="M123" s="17">
        <v>60</v>
      </c>
      <c r="N123" s="5">
        <v>94898</v>
      </c>
      <c r="O123" s="5">
        <v>0</v>
      </c>
      <c r="P123" s="11">
        <v>0</v>
      </c>
      <c r="Q123" s="5">
        <v>0</v>
      </c>
      <c r="R123" s="5">
        <v>0</v>
      </c>
      <c r="S123" s="5">
        <f t="shared" si="29"/>
        <v>94898</v>
      </c>
      <c r="T123" s="5">
        <v>0</v>
      </c>
      <c r="U123" s="5">
        <f t="shared" si="30"/>
        <v>0</v>
      </c>
      <c r="V123" s="5">
        <v>0</v>
      </c>
      <c r="W123" s="5">
        <v>0</v>
      </c>
      <c r="X123" s="5">
        <f t="shared" si="31"/>
        <v>94898</v>
      </c>
      <c r="Y123" s="5">
        <v>0</v>
      </c>
      <c r="Z123" s="5">
        <f t="shared" si="32"/>
        <v>0</v>
      </c>
      <c r="AA123" s="5">
        <v>0</v>
      </c>
      <c r="AB123" s="5">
        <v>0</v>
      </c>
    </row>
    <row r="124" spans="1:28" ht="26" x14ac:dyDescent="0.3">
      <c r="A124" s="1" t="s">
        <v>42</v>
      </c>
      <c r="B124" s="6" t="s">
        <v>43</v>
      </c>
      <c r="C124" s="1" t="s">
        <v>29</v>
      </c>
      <c r="D124" s="17" t="s">
        <v>30</v>
      </c>
      <c r="E124" s="6" t="s">
        <v>44</v>
      </c>
      <c r="F124" s="17" t="s">
        <v>196</v>
      </c>
      <c r="G124" s="3" t="s">
        <v>197</v>
      </c>
      <c r="H124" s="18">
        <v>55.86</v>
      </c>
      <c r="I124" s="18">
        <v>613.69000000000005</v>
      </c>
      <c r="J124" s="18">
        <f t="shared" si="22"/>
        <v>557.83000000000004</v>
      </c>
      <c r="K124" s="17">
        <v>8</v>
      </c>
      <c r="L124" s="17">
        <v>0</v>
      </c>
      <c r="M124" s="17">
        <v>889</v>
      </c>
      <c r="N124" s="5">
        <v>495911</v>
      </c>
      <c r="O124" s="5">
        <v>0</v>
      </c>
      <c r="P124" s="5">
        <v>4463</v>
      </c>
      <c r="Q124" s="5">
        <v>0</v>
      </c>
      <c r="R124" s="5">
        <v>0</v>
      </c>
      <c r="S124" s="5">
        <f t="shared" si="29"/>
        <v>495911</v>
      </c>
      <c r="T124" s="5">
        <v>0</v>
      </c>
      <c r="U124" s="5">
        <f t="shared" si="30"/>
        <v>4463</v>
      </c>
      <c r="V124" s="5">
        <v>0</v>
      </c>
      <c r="W124" s="5">
        <v>0</v>
      </c>
      <c r="X124" s="5">
        <f t="shared" si="31"/>
        <v>495911</v>
      </c>
      <c r="Y124" s="5">
        <v>0</v>
      </c>
      <c r="Z124" s="5">
        <f t="shared" si="32"/>
        <v>4463</v>
      </c>
      <c r="AA124" s="5">
        <v>0</v>
      </c>
      <c r="AB124" s="5">
        <v>0</v>
      </c>
    </row>
    <row r="125" spans="1:28" ht="26" x14ac:dyDescent="0.3">
      <c r="A125" s="1" t="s">
        <v>42</v>
      </c>
      <c r="B125" s="6" t="s">
        <v>43</v>
      </c>
      <c r="C125" s="1" t="s">
        <v>29</v>
      </c>
      <c r="D125" s="17" t="s">
        <v>30</v>
      </c>
      <c r="E125" s="6" t="s">
        <v>44</v>
      </c>
      <c r="F125" s="17" t="s">
        <v>198</v>
      </c>
      <c r="G125" s="3" t="s">
        <v>199</v>
      </c>
      <c r="H125" s="17">
        <v>415.69</v>
      </c>
      <c r="I125" s="18">
        <v>4819.01</v>
      </c>
      <c r="J125" s="18">
        <f t="shared" si="22"/>
        <v>4403.3200000000006</v>
      </c>
      <c r="K125" s="17">
        <v>0</v>
      </c>
      <c r="L125" s="17">
        <v>0</v>
      </c>
      <c r="M125" s="17">
        <v>517</v>
      </c>
      <c r="N125" s="5">
        <v>2276517</v>
      </c>
      <c r="O125" s="5">
        <v>0</v>
      </c>
      <c r="P125" s="5">
        <v>0</v>
      </c>
      <c r="Q125" s="5">
        <v>0</v>
      </c>
      <c r="R125" s="5">
        <v>0</v>
      </c>
      <c r="S125" s="5">
        <f t="shared" si="29"/>
        <v>2276517</v>
      </c>
      <c r="T125" s="5">
        <v>0</v>
      </c>
      <c r="U125" s="5">
        <f t="shared" si="30"/>
        <v>0</v>
      </c>
      <c r="V125" s="5">
        <v>0</v>
      </c>
      <c r="W125" s="5">
        <v>0</v>
      </c>
      <c r="X125" s="5">
        <f t="shared" si="31"/>
        <v>2276517</v>
      </c>
      <c r="Y125" s="5">
        <v>0</v>
      </c>
      <c r="Z125" s="5">
        <f t="shared" si="32"/>
        <v>0</v>
      </c>
      <c r="AA125" s="5">
        <v>0</v>
      </c>
      <c r="AB125" s="5">
        <v>0</v>
      </c>
    </row>
    <row r="126" spans="1:28" ht="26" x14ac:dyDescent="0.3">
      <c r="A126" s="1" t="s">
        <v>42</v>
      </c>
      <c r="B126" s="6" t="s">
        <v>43</v>
      </c>
      <c r="C126" s="1" t="s">
        <v>29</v>
      </c>
      <c r="D126" s="17" t="s">
        <v>30</v>
      </c>
      <c r="E126" s="6" t="s">
        <v>44</v>
      </c>
      <c r="F126" s="17" t="s">
        <v>200</v>
      </c>
      <c r="G126" s="3" t="s">
        <v>201</v>
      </c>
      <c r="H126" s="17">
        <v>727.44</v>
      </c>
      <c r="I126" s="18">
        <v>2339.9</v>
      </c>
      <c r="J126" s="18">
        <f t="shared" si="22"/>
        <v>1612.46</v>
      </c>
      <c r="K126" s="17">
        <v>0</v>
      </c>
      <c r="L126" s="17">
        <v>0</v>
      </c>
      <c r="M126" s="17">
        <v>884</v>
      </c>
      <c r="N126" s="5">
        <v>1425415</v>
      </c>
      <c r="O126" s="5">
        <v>0</v>
      </c>
      <c r="P126" s="5">
        <v>0</v>
      </c>
      <c r="Q126" s="5">
        <v>0</v>
      </c>
      <c r="R126" s="5">
        <v>0</v>
      </c>
      <c r="S126" s="5">
        <f t="shared" si="29"/>
        <v>1425415</v>
      </c>
      <c r="T126" s="5">
        <v>0</v>
      </c>
      <c r="U126" s="5">
        <f t="shared" si="30"/>
        <v>0</v>
      </c>
      <c r="V126" s="5">
        <v>0</v>
      </c>
      <c r="W126" s="5">
        <v>0</v>
      </c>
      <c r="X126" s="5">
        <f t="shared" si="31"/>
        <v>1425415</v>
      </c>
      <c r="Y126" s="5">
        <v>0</v>
      </c>
      <c r="Z126" s="5">
        <f t="shared" si="32"/>
        <v>0</v>
      </c>
      <c r="AA126" s="5">
        <v>0</v>
      </c>
      <c r="AB126" s="5">
        <v>0</v>
      </c>
    </row>
    <row r="127" spans="1:28" ht="26" x14ac:dyDescent="0.3">
      <c r="A127" s="1" t="s">
        <v>42</v>
      </c>
      <c r="B127" s="6" t="s">
        <v>43</v>
      </c>
      <c r="C127" s="1" t="s">
        <v>29</v>
      </c>
      <c r="D127" s="17" t="s">
        <v>30</v>
      </c>
      <c r="E127" s="6" t="s">
        <v>44</v>
      </c>
      <c r="F127" s="17" t="s">
        <v>202</v>
      </c>
      <c r="G127" s="3" t="s">
        <v>203</v>
      </c>
      <c r="H127" s="17">
        <v>174.35</v>
      </c>
      <c r="I127" s="18">
        <v>1176.1199999999999</v>
      </c>
      <c r="J127" s="18">
        <f t="shared" si="22"/>
        <v>1001.7699999999999</v>
      </c>
      <c r="K127" s="17">
        <v>0</v>
      </c>
      <c r="L127" s="17">
        <v>0</v>
      </c>
      <c r="M127" s="17">
        <v>872</v>
      </c>
      <c r="N127" s="5">
        <v>873544</v>
      </c>
      <c r="O127" s="5">
        <v>0</v>
      </c>
      <c r="P127" s="5">
        <v>0</v>
      </c>
      <c r="Q127" s="5">
        <v>0</v>
      </c>
      <c r="R127" s="5">
        <v>0</v>
      </c>
      <c r="S127" s="5">
        <f t="shared" si="29"/>
        <v>873544</v>
      </c>
      <c r="T127" s="5">
        <v>0</v>
      </c>
      <c r="U127" s="5">
        <f t="shared" si="30"/>
        <v>0</v>
      </c>
      <c r="V127" s="5">
        <v>0</v>
      </c>
      <c r="W127" s="5">
        <v>0</v>
      </c>
      <c r="X127" s="5">
        <f t="shared" si="31"/>
        <v>873544</v>
      </c>
      <c r="Y127" s="5">
        <v>0</v>
      </c>
      <c r="Z127" s="5">
        <f t="shared" si="32"/>
        <v>0</v>
      </c>
      <c r="AA127" s="5">
        <v>0</v>
      </c>
      <c r="AB127" s="5">
        <v>0</v>
      </c>
    </row>
    <row r="128" spans="1:28" ht="26" x14ac:dyDescent="0.3">
      <c r="A128" s="1" t="s">
        <v>42</v>
      </c>
      <c r="B128" s="6" t="s">
        <v>43</v>
      </c>
      <c r="C128" s="1" t="s">
        <v>29</v>
      </c>
      <c r="D128" s="17" t="s">
        <v>30</v>
      </c>
      <c r="E128" s="6" t="s">
        <v>44</v>
      </c>
      <c r="F128" s="17" t="s">
        <v>204</v>
      </c>
      <c r="G128" s="3" t="s">
        <v>205</v>
      </c>
      <c r="H128" s="5">
        <v>352.05</v>
      </c>
      <c r="I128" s="5">
        <v>7353.79</v>
      </c>
      <c r="J128" s="5">
        <f t="shared" ref="J128:J159" si="33">I128-H128</f>
        <v>7001.74</v>
      </c>
      <c r="K128" s="19">
        <v>0</v>
      </c>
      <c r="L128" s="19">
        <v>0</v>
      </c>
      <c r="M128" s="19">
        <v>32</v>
      </c>
      <c r="N128" s="5">
        <f>ROUNDUP(J128*M128,0)</f>
        <v>224056</v>
      </c>
      <c r="O128" s="5">
        <v>0</v>
      </c>
      <c r="P128" s="5">
        <v>0</v>
      </c>
      <c r="Q128" s="5">
        <v>0</v>
      </c>
      <c r="R128" s="5">
        <v>0</v>
      </c>
      <c r="S128" s="5">
        <v>146770.89000000001</v>
      </c>
      <c r="T128" s="5">
        <v>0</v>
      </c>
      <c r="U128" s="5">
        <f t="shared" si="30"/>
        <v>0</v>
      </c>
      <c r="V128" s="5">
        <v>0</v>
      </c>
      <c r="W128" s="5">
        <v>0</v>
      </c>
      <c r="X128" s="5">
        <v>146770.89000000001</v>
      </c>
      <c r="Y128" s="5">
        <v>0</v>
      </c>
      <c r="Z128" s="5">
        <f t="shared" si="32"/>
        <v>0</v>
      </c>
      <c r="AA128" s="5">
        <v>0</v>
      </c>
      <c r="AB128" s="5">
        <v>0</v>
      </c>
    </row>
    <row r="129" spans="1:28" ht="26" x14ac:dyDescent="0.3">
      <c r="A129" s="1" t="s">
        <v>115</v>
      </c>
      <c r="B129" s="6" t="s">
        <v>116</v>
      </c>
      <c r="C129" s="1" t="s">
        <v>2</v>
      </c>
      <c r="D129" s="17" t="s">
        <v>30</v>
      </c>
      <c r="E129" s="6" t="s">
        <v>44</v>
      </c>
      <c r="F129" s="17" t="s">
        <v>176</v>
      </c>
      <c r="G129" s="3" t="s">
        <v>252</v>
      </c>
      <c r="H129" s="5">
        <v>0</v>
      </c>
      <c r="I129" s="5">
        <v>10.97</v>
      </c>
      <c r="J129" s="5">
        <f t="shared" si="33"/>
        <v>10.97</v>
      </c>
      <c r="K129" s="19">
        <v>650</v>
      </c>
      <c r="L129" s="19">
        <v>0</v>
      </c>
      <c r="M129" s="19">
        <v>0</v>
      </c>
      <c r="N129" s="5">
        <v>0</v>
      </c>
      <c r="O129" s="5">
        <v>0</v>
      </c>
      <c r="P129" s="5">
        <v>7131</v>
      </c>
      <c r="Q129" s="5">
        <v>0</v>
      </c>
      <c r="R129" s="5">
        <v>0</v>
      </c>
      <c r="S129" s="5">
        <f>N129</f>
        <v>0</v>
      </c>
      <c r="T129" s="5">
        <v>0</v>
      </c>
      <c r="U129" s="5">
        <f t="shared" si="30"/>
        <v>7131</v>
      </c>
      <c r="V129" s="5">
        <v>0</v>
      </c>
      <c r="W129" s="5">
        <v>0</v>
      </c>
      <c r="X129" s="5">
        <f>N129</f>
        <v>0</v>
      </c>
      <c r="Y129" s="5">
        <v>0</v>
      </c>
      <c r="Z129" s="5">
        <f t="shared" si="32"/>
        <v>7131</v>
      </c>
      <c r="AA129" s="5">
        <f t="shared" ref="AA129:AA169" si="34">Q129</f>
        <v>0</v>
      </c>
      <c r="AB129" s="5">
        <v>0</v>
      </c>
    </row>
    <row r="130" spans="1:28" ht="26" x14ac:dyDescent="0.3">
      <c r="A130" s="1" t="s">
        <v>115</v>
      </c>
      <c r="B130" s="6" t="s">
        <v>116</v>
      </c>
      <c r="C130" s="1" t="s">
        <v>2</v>
      </c>
      <c r="D130" s="17" t="s">
        <v>30</v>
      </c>
      <c r="E130" s="6" t="s">
        <v>44</v>
      </c>
      <c r="F130" s="17" t="s">
        <v>176</v>
      </c>
      <c r="G130" s="3" t="s">
        <v>253</v>
      </c>
      <c r="H130" s="5">
        <v>0</v>
      </c>
      <c r="I130" s="5">
        <v>8.0399999999999991</v>
      </c>
      <c r="J130" s="5">
        <f t="shared" si="33"/>
        <v>8.0399999999999991</v>
      </c>
      <c r="K130" s="19">
        <v>650</v>
      </c>
      <c r="L130" s="19">
        <v>0</v>
      </c>
      <c r="M130" s="19">
        <v>0</v>
      </c>
      <c r="N130" s="5">
        <v>0</v>
      </c>
      <c r="O130" s="5">
        <v>0</v>
      </c>
      <c r="P130" s="5">
        <v>5226</v>
      </c>
      <c r="Q130" s="5">
        <v>0</v>
      </c>
      <c r="R130" s="5">
        <v>0</v>
      </c>
      <c r="S130" s="5">
        <f>N130</f>
        <v>0</v>
      </c>
      <c r="T130" s="5">
        <v>0</v>
      </c>
      <c r="U130" s="5">
        <f t="shared" si="30"/>
        <v>5226</v>
      </c>
      <c r="V130" s="5">
        <v>0</v>
      </c>
      <c r="W130" s="5">
        <v>0</v>
      </c>
      <c r="X130" s="5">
        <f>N130</f>
        <v>0</v>
      </c>
      <c r="Y130" s="5">
        <v>0</v>
      </c>
      <c r="Z130" s="5">
        <f t="shared" si="32"/>
        <v>5226</v>
      </c>
      <c r="AA130" s="5">
        <f t="shared" si="34"/>
        <v>0</v>
      </c>
      <c r="AB130" s="5">
        <v>0</v>
      </c>
    </row>
    <row r="131" spans="1:28" ht="26" x14ac:dyDescent="0.3">
      <c r="A131" s="1" t="s">
        <v>150</v>
      </c>
      <c r="B131" s="6" t="s">
        <v>151</v>
      </c>
      <c r="C131" s="1" t="s">
        <v>29</v>
      </c>
      <c r="D131" s="17" t="s">
        <v>30</v>
      </c>
      <c r="E131" s="6" t="s">
        <v>44</v>
      </c>
      <c r="F131" s="20" t="s">
        <v>290</v>
      </c>
      <c r="G131" s="3" t="s">
        <v>291</v>
      </c>
      <c r="H131" s="5">
        <v>26.23</v>
      </c>
      <c r="I131" s="5">
        <v>36.14</v>
      </c>
      <c r="J131" s="5">
        <f t="shared" si="33"/>
        <v>9.91</v>
      </c>
      <c r="K131" s="19">
        <v>26227</v>
      </c>
      <c r="L131" s="19">
        <v>0</v>
      </c>
      <c r="M131" s="19">
        <v>453</v>
      </c>
      <c r="N131" s="5">
        <v>4490</v>
      </c>
      <c r="O131" s="5">
        <v>0</v>
      </c>
      <c r="P131" s="5">
        <v>259910</v>
      </c>
      <c r="Q131" s="5">
        <v>0</v>
      </c>
      <c r="R131" s="5">
        <v>0</v>
      </c>
      <c r="S131" s="5">
        <v>1492.9199999999987</v>
      </c>
      <c r="T131" s="5">
        <v>0</v>
      </c>
      <c r="U131" s="5">
        <v>124366.31999999991</v>
      </c>
      <c r="V131" s="5">
        <v>0</v>
      </c>
      <c r="W131" s="5">
        <v>0</v>
      </c>
      <c r="X131" s="5">
        <v>1492.9199999999987</v>
      </c>
      <c r="Y131" s="5">
        <v>0</v>
      </c>
      <c r="Z131" s="5">
        <v>124366.31999999991</v>
      </c>
      <c r="AA131" s="5">
        <f t="shared" si="34"/>
        <v>0</v>
      </c>
      <c r="AB131" s="5">
        <v>0</v>
      </c>
    </row>
    <row r="132" spans="1:28" ht="26" x14ac:dyDescent="0.3">
      <c r="A132" s="1" t="s">
        <v>150</v>
      </c>
      <c r="B132" s="6" t="s">
        <v>151</v>
      </c>
      <c r="C132" s="1" t="s">
        <v>29</v>
      </c>
      <c r="D132" s="17" t="s">
        <v>30</v>
      </c>
      <c r="E132" s="6" t="s">
        <v>44</v>
      </c>
      <c r="F132" s="20" t="s">
        <v>292</v>
      </c>
      <c r="G132" s="3" t="s">
        <v>293</v>
      </c>
      <c r="H132" s="5">
        <v>51.33</v>
      </c>
      <c r="I132" s="5">
        <v>57.37</v>
      </c>
      <c r="J132" s="5">
        <f t="shared" si="33"/>
        <v>6.0399999999999991</v>
      </c>
      <c r="K132" s="19">
        <v>81974</v>
      </c>
      <c r="L132" s="19">
        <v>0</v>
      </c>
      <c r="M132" s="19">
        <v>16683</v>
      </c>
      <c r="N132" s="5">
        <v>100766</v>
      </c>
      <c r="O132" s="5">
        <v>0</v>
      </c>
      <c r="P132" s="5">
        <v>495123</v>
      </c>
      <c r="Q132" s="5">
        <v>0</v>
      </c>
      <c r="R132" s="5">
        <v>0</v>
      </c>
      <c r="S132" s="5">
        <v>29200.559999999987</v>
      </c>
      <c r="T132" s="5">
        <v>0</v>
      </c>
      <c r="U132" s="5">
        <v>168487.67999999993</v>
      </c>
      <c r="V132" s="5">
        <v>0</v>
      </c>
      <c r="W132" s="5">
        <v>0</v>
      </c>
      <c r="X132" s="5">
        <v>29200.559999999987</v>
      </c>
      <c r="Y132" s="5">
        <v>0</v>
      </c>
      <c r="Z132" s="5">
        <v>168487.67999999993</v>
      </c>
      <c r="AA132" s="5">
        <f t="shared" si="34"/>
        <v>0</v>
      </c>
      <c r="AB132" s="5">
        <v>0</v>
      </c>
    </row>
    <row r="133" spans="1:28" ht="26" x14ac:dyDescent="0.3">
      <c r="A133" s="1" t="s">
        <v>150</v>
      </c>
      <c r="B133" s="6" t="s">
        <v>151</v>
      </c>
      <c r="C133" s="1" t="s">
        <v>29</v>
      </c>
      <c r="D133" s="17" t="s">
        <v>30</v>
      </c>
      <c r="E133" s="6" t="s">
        <v>44</v>
      </c>
      <c r="F133" s="17" t="s">
        <v>294</v>
      </c>
      <c r="G133" s="3" t="s">
        <v>295</v>
      </c>
      <c r="H133" s="5">
        <v>27.88</v>
      </c>
      <c r="I133" s="5">
        <v>35.340000000000003</v>
      </c>
      <c r="J133" s="5">
        <f t="shared" si="33"/>
        <v>7.4600000000000044</v>
      </c>
      <c r="K133" s="19">
        <v>49476</v>
      </c>
      <c r="L133" s="19">
        <v>0</v>
      </c>
      <c r="M133" s="19">
        <v>6079</v>
      </c>
      <c r="N133" s="5">
        <v>45350</v>
      </c>
      <c r="O133" s="5">
        <v>0</v>
      </c>
      <c r="P133" s="5">
        <v>369091</v>
      </c>
      <c r="Q133" s="5">
        <v>0</v>
      </c>
      <c r="R133" s="5">
        <v>0</v>
      </c>
      <c r="S133" s="5">
        <v>17492.489999999998</v>
      </c>
      <c r="T133" s="5">
        <v>0</v>
      </c>
      <c r="U133" s="5">
        <v>159230.78999999998</v>
      </c>
      <c r="V133" s="5">
        <v>0</v>
      </c>
      <c r="W133" s="5">
        <v>0</v>
      </c>
      <c r="X133" s="5">
        <v>17492.489999999998</v>
      </c>
      <c r="Y133" s="5">
        <v>0</v>
      </c>
      <c r="Z133" s="5">
        <v>159230.78999999998</v>
      </c>
      <c r="AA133" s="5">
        <f t="shared" si="34"/>
        <v>0</v>
      </c>
      <c r="AB133" s="5">
        <v>0</v>
      </c>
    </row>
    <row r="134" spans="1:28" ht="26" x14ac:dyDescent="0.3">
      <c r="A134" s="1" t="s">
        <v>150</v>
      </c>
      <c r="B134" s="6" t="s">
        <v>151</v>
      </c>
      <c r="C134" s="1" t="s">
        <v>29</v>
      </c>
      <c r="D134" s="17" t="s">
        <v>30</v>
      </c>
      <c r="E134" s="6" t="s">
        <v>44</v>
      </c>
      <c r="F134" s="20" t="s">
        <v>296</v>
      </c>
      <c r="G134" s="3" t="s">
        <v>297</v>
      </c>
      <c r="H134" s="5">
        <v>38.659999999999997</v>
      </c>
      <c r="I134" s="5">
        <v>43.76</v>
      </c>
      <c r="J134" s="5">
        <f t="shared" si="33"/>
        <v>5.1000000000000014</v>
      </c>
      <c r="K134" s="19">
        <v>44529</v>
      </c>
      <c r="L134" s="19">
        <v>0</v>
      </c>
      <c r="M134" s="19">
        <v>4250</v>
      </c>
      <c r="N134" s="5">
        <v>21675</v>
      </c>
      <c r="O134" s="5">
        <v>0</v>
      </c>
      <c r="P134" s="5">
        <v>227098</v>
      </c>
      <c r="Q134" s="5">
        <v>0</v>
      </c>
      <c r="R134" s="5">
        <v>0</v>
      </c>
      <c r="S134" s="5">
        <v>4105.1999999999789</v>
      </c>
      <c r="T134" s="5">
        <v>0</v>
      </c>
      <c r="U134" s="5">
        <v>51994.799999999734</v>
      </c>
      <c r="V134" s="5">
        <v>0</v>
      </c>
      <c r="W134" s="5">
        <v>0</v>
      </c>
      <c r="X134" s="5">
        <v>4105.1999999999789</v>
      </c>
      <c r="Y134" s="5">
        <v>0</v>
      </c>
      <c r="Z134" s="5">
        <v>51994.799999999734</v>
      </c>
      <c r="AA134" s="5">
        <f t="shared" si="34"/>
        <v>0</v>
      </c>
      <c r="AB134" s="5">
        <v>0</v>
      </c>
    </row>
    <row r="135" spans="1:28" ht="39" x14ac:dyDescent="0.3">
      <c r="A135" s="1" t="s">
        <v>77</v>
      </c>
      <c r="B135" s="6" t="s">
        <v>78</v>
      </c>
      <c r="C135" s="1" t="s">
        <v>51</v>
      </c>
      <c r="D135" s="17" t="s">
        <v>87</v>
      </c>
      <c r="E135" s="6" t="s">
        <v>375</v>
      </c>
      <c r="F135" s="17" t="s">
        <v>176</v>
      </c>
      <c r="G135" s="3" t="s">
        <v>78</v>
      </c>
      <c r="H135" s="5"/>
      <c r="I135" s="5"/>
      <c r="J135" s="5">
        <f t="shared" si="33"/>
        <v>0</v>
      </c>
      <c r="K135" s="19"/>
      <c r="L135" s="19"/>
      <c r="M135" s="19"/>
      <c r="N135" s="5">
        <v>8798856.2552218623</v>
      </c>
      <c r="O135" s="5">
        <v>0</v>
      </c>
      <c r="P135" s="5">
        <v>5715513.4281756114</v>
      </c>
      <c r="Q135" s="5">
        <v>1040379.3684238418</v>
      </c>
      <c r="R135" s="5">
        <v>2434039.0823742086</v>
      </c>
      <c r="S135" s="5">
        <v>8798856.2552218623</v>
      </c>
      <c r="T135" s="5">
        <v>0</v>
      </c>
      <c r="U135" s="5">
        <v>5715513.4281756114</v>
      </c>
      <c r="V135" s="5">
        <v>1040379.3684238418</v>
      </c>
      <c r="W135" s="5">
        <v>2434039.0823742086</v>
      </c>
      <c r="X135" s="5">
        <f>N135</f>
        <v>8798856.2552218623</v>
      </c>
      <c r="Y135" s="5">
        <v>0</v>
      </c>
      <c r="Z135" s="5">
        <v>5715513.4281756114</v>
      </c>
      <c r="AA135" s="5">
        <f t="shared" si="34"/>
        <v>1040379.3684238418</v>
      </c>
      <c r="AB135" s="5">
        <v>2434039.0823742086</v>
      </c>
    </row>
    <row r="136" spans="1:28" ht="91" x14ac:dyDescent="0.3">
      <c r="A136" s="1" t="s">
        <v>61</v>
      </c>
      <c r="B136" s="6" t="s">
        <v>62</v>
      </c>
      <c r="C136" s="1" t="s">
        <v>51</v>
      </c>
      <c r="D136" s="17" t="s">
        <v>30</v>
      </c>
      <c r="E136" s="6" t="s">
        <v>363</v>
      </c>
      <c r="F136" s="17" t="s">
        <v>176</v>
      </c>
      <c r="G136" s="3" t="s">
        <v>62</v>
      </c>
      <c r="H136" s="5"/>
      <c r="I136" s="5"/>
      <c r="J136" s="5">
        <f t="shared" si="33"/>
        <v>0</v>
      </c>
      <c r="K136" s="19"/>
      <c r="L136" s="19"/>
      <c r="M136" s="19"/>
      <c r="N136" s="5">
        <v>46321.840000000004</v>
      </c>
      <c r="O136" s="5">
        <v>0</v>
      </c>
      <c r="P136" s="5">
        <v>0</v>
      </c>
      <c r="Q136" s="5">
        <v>0</v>
      </c>
      <c r="R136" s="5">
        <v>0</v>
      </c>
      <c r="S136" s="5">
        <v>46321.840000000004</v>
      </c>
      <c r="T136" s="5">
        <v>0</v>
      </c>
      <c r="U136" s="5">
        <v>0</v>
      </c>
      <c r="V136" s="5">
        <v>0</v>
      </c>
      <c r="W136" s="5">
        <v>0</v>
      </c>
      <c r="X136" s="5">
        <f>N136</f>
        <v>46321.840000000004</v>
      </c>
      <c r="Y136" s="5">
        <v>0</v>
      </c>
      <c r="Z136" s="5">
        <v>0</v>
      </c>
      <c r="AA136" s="5">
        <f t="shared" si="34"/>
        <v>0</v>
      </c>
      <c r="AB136" s="5">
        <v>0</v>
      </c>
    </row>
    <row r="137" spans="1:28" ht="39" x14ac:dyDescent="0.3">
      <c r="A137" s="6" t="s">
        <v>138</v>
      </c>
      <c r="B137" s="6" t="s">
        <v>139</v>
      </c>
      <c r="C137" s="6" t="s">
        <v>2</v>
      </c>
      <c r="D137" s="27" t="s">
        <v>30</v>
      </c>
      <c r="E137" s="6" t="s">
        <v>140</v>
      </c>
      <c r="F137" s="20" t="s">
        <v>176</v>
      </c>
      <c r="G137" s="2" t="s">
        <v>277</v>
      </c>
      <c r="H137" s="5">
        <v>0</v>
      </c>
      <c r="I137" s="5">
        <v>83.95</v>
      </c>
      <c r="J137" s="5">
        <f t="shared" si="33"/>
        <v>83.95</v>
      </c>
      <c r="K137" s="19">
        <v>0</v>
      </c>
      <c r="L137" s="19"/>
      <c r="M137" s="19">
        <v>100</v>
      </c>
      <c r="N137" s="5">
        <v>8395</v>
      </c>
      <c r="O137" s="5">
        <v>0</v>
      </c>
      <c r="P137" s="5">
        <v>0</v>
      </c>
      <c r="Q137" s="5">
        <v>0</v>
      </c>
      <c r="R137" s="5">
        <v>0</v>
      </c>
      <c r="S137" s="5">
        <v>8395</v>
      </c>
      <c r="T137" s="5">
        <v>0</v>
      </c>
      <c r="U137" s="5">
        <v>0</v>
      </c>
      <c r="V137" s="5">
        <v>0</v>
      </c>
      <c r="W137" s="5">
        <v>0</v>
      </c>
      <c r="X137" s="5">
        <v>8395</v>
      </c>
      <c r="Y137" s="5">
        <v>0</v>
      </c>
      <c r="Z137" s="5">
        <v>0</v>
      </c>
      <c r="AA137" s="5">
        <f t="shared" si="34"/>
        <v>0</v>
      </c>
      <c r="AB137" s="5">
        <v>0</v>
      </c>
    </row>
    <row r="138" spans="1:28" ht="39" x14ac:dyDescent="0.3">
      <c r="A138" s="6" t="s">
        <v>138</v>
      </c>
      <c r="B138" s="6" t="s">
        <v>139</v>
      </c>
      <c r="C138" s="6" t="s">
        <v>2</v>
      </c>
      <c r="D138" s="27" t="s">
        <v>30</v>
      </c>
      <c r="E138" s="6" t="s">
        <v>140</v>
      </c>
      <c r="F138" s="20" t="s">
        <v>176</v>
      </c>
      <c r="G138" s="3" t="s">
        <v>278</v>
      </c>
      <c r="H138" s="5">
        <v>0</v>
      </c>
      <c r="I138" s="5">
        <v>128.61000000000001</v>
      </c>
      <c r="J138" s="5">
        <f t="shared" si="33"/>
        <v>128.61000000000001</v>
      </c>
      <c r="K138" s="19">
        <v>0</v>
      </c>
      <c r="L138" s="19"/>
      <c r="M138" s="19">
        <v>100</v>
      </c>
      <c r="N138" s="5">
        <v>12861.000000000002</v>
      </c>
      <c r="O138" s="5">
        <v>0</v>
      </c>
      <c r="P138" s="5">
        <v>0</v>
      </c>
      <c r="Q138" s="5">
        <v>0</v>
      </c>
      <c r="R138" s="5">
        <v>0</v>
      </c>
      <c r="S138" s="5">
        <v>12861.000000000002</v>
      </c>
      <c r="T138" s="5">
        <v>0</v>
      </c>
      <c r="U138" s="5">
        <v>0</v>
      </c>
      <c r="V138" s="5">
        <v>0</v>
      </c>
      <c r="W138" s="5">
        <v>0</v>
      </c>
      <c r="X138" s="5">
        <v>12861.000000000002</v>
      </c>
      <c r="Y138" s="5">
        <v>0</v>
      </c>
      <c r="Z138" s="5">
        <v>0</v>
      </c>
      <c r="AA138" s="5">
        <f t="shared" si="34"/>
        <v>0</v>
      </c>
      <c r="AB138" s="5">
        <v>0</v>
      </c>
    </row>
    <row r="139" spans="1:28" ht="39" x14ac:dyDescent="0.3">
      <c r="A139" s="6" t="s">
        <v>138</v>
      </c>
      <c r="B139" s="6" t="s">
        <v>139</v>
      </c>
      <c r="C139" s="6" t="s">
        <v>2</v>
      </c>
      <c r="D139" s="27" t="s">
        <v>30</v>
      </c>
      <c r="E139" s="6" t="s">
        <v>140</v>
      </c>
      <c r="F139" s="20" t="s">
        <v>176</v>
      </c>
      <c r="G139" s="2" t="s">
        <v>279</v>
      </c>
      <c r="H139" s="5">
        <v>0</v>
      </c>
      <c r="I139" s="5">
        <v>63.32</v>
      </c>
      <c r="J139" s="5">
        <f t="shared" si="33"/>
        <v>63.32</v>
      </c>
      <c r="K139" s="19">
        <v>0</v>
      </c>
      <c r="L139" s="19"/>
      <c r="M139" s="19">
        <v>50</v>
      </c>
      <c r="N139" s="5">
        <v>3166</v>
      </c>
      <c r="O139" s="5">
        <v>0</v>
      </c>
      <c r="P139" s="5">
        <v>0</v>
      </c>
      <c r="Q139" s="5">
        <v>0</v>
      </c>
      <c r="R139" s="5">
        <v>0</v>
      </c>
      <c r="S139" s="5">
        <v>3166</v>
      </c>
      <c r="T139" s="5">
        <v>0</v>
      </c>
      <c r="U139" s="5">
        <v>0</v>
      </c>
      <c r="V139" s="5">
        <v>0</v>
      </c>
      <c r="W139" s="5">
        <v>0</v>
      </c>
      <c r="X139" s="5">
        <v>3166</v>
      </c>
      <c r="Y139" s="5">
        <v>0</v>
      </c>
      <c r="Z139" s="5">
        <v>0</v>
      </c>
      <c r="AA139" s="5">
        <f t="shared" si="34"/>
        <v>0</v>
      </c>
      <c r="AB139" s="5">
        <v>0</v>
      </c>
    </row>
    <row r="140" spans="1:28" ht="39" x14ac:dyDescent="0.3">
      <c r="A140" s="6" t="s">
        <v>138</v>
      </c>
      <c r="B140" s="6" t="s">
        <v>139</v>
      </c>
      <c r="C140" s="6" t="s">
        <v>2</v>
      </c>
      <c r="D140" s="27" t="s">
        <v>30</v>
      </c>
      <c r="E140" s="6" t="s">
        <v>140</v>
      </c>
      <c r="F140" s="20" t="s">
        <v>176</v>
      </c>
      <c r="G140" s="2" t="s">
        <v>280</v>
      </c>
      <c r="H140" s="5">
        <v>0</v>
      </c>
      <c r="I140" s="5">
        <v>65.739999999999995</v>
      </c>
      <c r="J140" s="5">
        <f t="shared" si="33"/>
        <v>65.739999999999995</v>
      </c>
      <c r="K140" s="19">
        <v>0</v>
      </c>
      <c r="L140" s="19"/>
      <c r="M140" s="19">
        <v>50</v>
      </c>
      <c r="N140" s="5">
        <v>3286.9999999999995</v>
      </c>
      <c r="O140" s="5">
        <v>0</v>
      </c>
      <c r="P140" s="5">
        <v>0</v>
      </c>
      <c r="Q140" s="5">
        <v>0</v>
      </c>
      <c r="R140" s="5">
        <v>0</v>
      </c>
      <c r="S140" s="5">
        <v>3286.9999999999995</v>
      </c>
      <c r="T140" s="5">
        <v>0</v>
      </c>
      <c r="U140" s="5">
        <v>0</v>
      </c>
      <c r="V140" s="5">
        <v>0</v>
      </c>
      <c r="W140" s="5">
        <v>0</v>
      </c>
      <c r="X140" s="5">
        <v>3286.9999999999995</v>
      </c>
      <c r="Y140" s="5">
        <v>0</v>
      </c>
      <c r="Z140" s="5">
        <v>0</v>
      </c>
      <c r="AA140" s="5">
        <f t="shared" si="34"/>
        <v>0</v>
      </c>
      <c r="AB140" s="5">
        <v>0</v>
      </c>
    </row>
    <row r="141" spans="1:28" ht="39" x14ac:dyDescent="0.3">
      <c r="A141" s="6" t="s">
        <v>138</v>
      </c>
      <c r="B141" s="6" t="s">
        <v>139</v>
      </c>
      <c r="C141" s="6" t="s">
        <v>2</v>
      </c>
      <c r="D141" s="27" t="s">
        <v>30</v>
      </c>
      <c r="E141" s="6" t="s">
        <v>140</v>
      </c>
      <c r="F141" s="20" t="s">
        <v>176</v>
      </c>
      <c r="G141" s="2" t="s">
        <v>281</v>
      </c>
      <c r="H141" s="5">
        <v>0</v>
      </c>
      <c r="I141" s="5">
        <v>88.27</v>
      </c>
      <c r="J141" s="5">
        <f t="shared" si="33"/>
        <v>88.27</v>
      </c>
      <c r="K141" s="19">
        <v>0</v>
      </c>
      <c r="L141" s="19"/>
      <c r="M141" s="19">
        <v>200</v>
      </c>
      <c r="N141" s="5">
        <v>17654</v>
      </c>
      <c r="O141" s="5">
        <v>0</v>
      </c>
      <c r="P141" s="5">
        <v>0</v>
      </c>
      <c r="Q141" s="5">
        <v>0</v>
      </c>
      <c r="R141" s="5">
        <v>0</v>
      </c>
      <c r="S141" s="5">
        <v>17654</v>
      </c>
      <c r="T141" s="5">
        <v>0</v>
      </c>
      <c r="U141" s="5">
        <v>0</v>
      </c>
      <c r="V141" s="5">
        <v>0</v>
      </c>
      <c r="W141" s="5">
        <v>0</v>
      </c>
      <c r="X141" s="5">
        <v>17654</v>
      </c>
      <c r="Y141" s="5">
        <v>0</v>
      </c>
      <c r="Z141" s="5">
        <v>0</v>
      </c>
      <c r="AA141" s="5">
        <f t="shared" si="34"/>
        <v>0</v>
      </c>
      <c r="AB141" s="5">
        <v>0</v>
      </c>
    </row>
    <row r="142" spans="1:28" ht="39" x14ac:dyDescent="0.3">
      <c r="A142" s="6" t="s">
        <v>138</v>
      </c>
      <c r="B142" s="6" t="s">
        <v>139</v>
      </c>
      <c r="C142" s="6" t="s">
        <v>2</v>
      </c>
      <c r="D142" s="27" t="s">
        <v>30</v>
      </c>
      <c r="E142" s="6" t="s">
        <v>140</v>
      </c>
      <c r="F142" s="20" t="s">
        <v>176</v>
      </c>
      <c r="G142" s="2" t="s">
        <v>282</v>
      </c>
      <c r="H142" s="5">
        <v>0</v>
      </c>
      <c r="I142" s="5">
        <v>92.68</v>
      </c>
      <c r="J142" s="5">
        <f t="shared" si="33"/>
        <v>92.68</v>
      </c>
      <c r="K142" s="19">
        <v>0</v>
      </c>
      <c r="L142" s="19"/>
      <c r="M142" s="19">
        <v>50</v>
      </c>
      <c r="N142" s="5">
        <v>4634</v>
      </c>
      <c r="O142" s="5">
        <v>0</v>
      </c>
      <c r="P142" s="5">
        <v>0</v>
      </c>
      <c r="Q142" s="5">
        <v>0</v>
      </c>
      <c r="R142" s="5">
        <v>0</v>
      </c>
      <c r="S142" s="5">
        <v>4634</v>
      </c>
      <c r="T142" s="5">
        <v>0</v>
      </c>
      <c r="U142" s="5">
        <v>0</v>
      </c>
      <c r="V142" s="5">
        <v>0</v>
      </c>
      <c r="W142" s="5">
        <v>0</v>
      </c>
      <c r="X142" s="5">
        <v>4634</v>
      </c>
      <c r="Y142" s="5">
        <v>0</v>
      </c>
      <c r="Z142" s="5">
        <v>0</v>
      </c>
      <c r="AA142" s="5">
        <f t="shared" si="34"/>
        <v>0</v>
      </c>
      <c r="AB142" s="5">
        <v>0</v>
      </c>
    </row>
    <row r="143" spans="1:28" ht="39" x14ac:dyDescent="0.3">
      <c r="A143" s="6" t="s">
        <v>138</v>
      </c>
      <c r="B143" s="6" t="s">
        <v>139</v>
      </c>
      <c r="C143" s="6" t="s">
        <v>2</v>
      </c>
      <c r="D143" s="27" t="s">
        <v>30</v>
      </c>
      <c r="E143" s="6" t="s">
        <v>140</v>
      </c>
      <c r="F143" s="20" t="s">
        <v>176</v>
      </c>
      <c r="G143" s="2" t="s">
        <v>283</v>
      </c>
      <c r="H143" s="5">
        <v>0</v>
      </c>
      <c r="I143" s="5">
        <v>104.67</v>
      </c>
      <c r="J143" s="5">
        <f t="shared" si="33"/>
        <v>104.67</v>
      </c>
      <c r="K143" s="19">
        <v>0</v>
      </c>
      <c r="L143" s="19"/>
      <c r="M143" s="19">
        <v>40</v>
      </c>
      <c r="N143" s="5">
        <v>4186.8</v>
      </c>
      <c r="O143" s="5">
        <v>0</v>
      </c>
      <c r="P143" s="5">
        <v>0</v>
      </c>
      <c r="Q143" s="5">
        <v>0</v>
      </c>
      <c r="R143" s="5">
        <v>0</v>
      </c>
      <c r="S143" s="5">
        <v>4186.8</v>
      </c>
      <c r="T143" s="5">
        <v>0</v>
      </c>
      <c r="U143" s="5">
        <v>0</v>
      </c>
      <c r="V143" s="5">
        <v>0</v>
      </c>
      <c r="W143" s="5">
        <v>0</v>
      </c>
      <c r="X143" s="5">
        <v>4186.8</v>
      </c>
      <c r="Y143" s="5">
        <v>0</v>
      </c>
      <c r="Z143" s="5">
        <v>0</v>
      </c>
      <c r="AA143" s="5">
        <f t="shared" si="34"/>
        <v>0</v>
      </c>
      <c r="AB143" s="5">
        <v>0</v>
      </c>
    </row>
    <row r="144" spans="1:28" ht="39" x14ac:dyDescent="0.3">
      <c r="A144" s="6" t="s">
        <v>138</v>
      </c>
      <c r="B144" s="6" t="s">
        <v>139</v>
      </c>
      <c r="C144" s="6" t="s">
        <v>2</v>
      </c>
      <c r="D144" s="27" t="s">
        <v>30</v>
      </c>
      <c r="E144" s="6" t="s">
        <v>140</v>
      </c>
      <c r="F144" s="20" t="s">
        <v>176</v>
      </c>
      <c r="G144" s="3" t="s">
        <v>284</v>
      </c>
      <c r="H144" s="5">
        <v>0</v>
      </c>
      <c r="I144" s="5">
        <v>392.67</v>
      </c>
      <c r="J144" s="5">
        <f t="shared" si="33"/>
        <v>392.67</v>
      </c>
      <c r="K144" s="19">
        <v>0</v>
      </c>
      <c r="L144" s="19"/>
      <c r="M144" s="19">
        <v>844</v>
      </c>
      <c r="N144" s="5">
        <v>331413.48000000004</v>
      </c>
      <c r="O144" s="5">
        <v>0</v>
      </c>
      <c r="P144" s="5">
        <v>0</v>
      </c>
      <c r="Q144" s="5">
        <v>0</v>
      </c>
      <c r="R144" s="5">
        <v>0</v>
      </c>
      <c r="S144" s="5">
        <v>331413.48000000004</v>
      </c>
      <c r="T144" s="5">
        <v>0</v>
      </c>
      <c r="U144" s="5">
        <v>0</v>
      </c>
      <c r="V144" s="5">
        <v>0</v>
      </c>
      <c r="W144" s="5">
        <v>0</v>
      </c>
      <c r="X144" s="5">
        <v>331413.48000000004</v>
      </c>
      <c r="Y144" s="5">
        <v>0</v>
      </c>
      <c r="Z144" s="5">
        <v>0</v>
      </c>
      <c r="AA144" s="5">
        <f t="shared" si="34"/>
        <v>0</v>
      </c>
      <c r="AB144" s="5">
        <v>0</v>
      </c>
    </row>
    <row r="145" spans="1:28" ht="52" x14ac:dyDescent="0.3">
      <c r="A145" s="1" t="s">
        <v>53</v>
      </c>
      <c r="B145" s="6" t="s">
        <v>54</v>
      </c>
      <c r="C145" s="1" t="s">
        <v>51</v>
      </c>
      <c r="D145" s="17" t="s">
        <v>30</v>
      </c>
      <c r="E145" s="6" t="s">
        <v>55</v>
      </c>
      <c r="F145" s="17">
        <v>19283</v>
      </c>
      <c r="G145" s="6" t="s">
        <v>215</v>
      </c>
      <c r="H145" s="5">
        <v>0</v>
      </c>
      <c r="I145" s="5">
        <v>1764</v>
      </c>
      <c r="J145" s="5">
        <f t="shared" si="33"/>
        <v>1764</v>
      </c>
      <c r="K145" s="19">
        <v>0</v>
      </c>
      <c r="L145" s="19"/>
      <c r="M145" s="19">
        <v>20</v>
      </c>
      <c r="N145" s="5">
        <v>176400</v>
      </c>
      <c r="O145" s="5">
        <v>0</v>
      </c>
      <c r="P145" s="5">
        <v>0</v>
      </c>
      <c r="Q145" s="5">
        <v>0</v>
      </c>
      <c r="R145" s="5">
        <v>0</v>
      </c>
      <c r="S145" s="5">
        <v>176400</v>
      </c>
      <c r="T145" s="5">
        <v>0</v>
      </c>
      <c r="U145" s="5">
        <v>0</v>
      </c>
      <c r="V145" s="5">
        <v>0</v>
      </c>
      <c r="W145" s="5">
        <v>0</v>
      </c>
      <c r="X145" s="5">
        <v>176400</v>
      </c>
      <c r="Y145" s="5">
        <v>0</v>
      </c>
      <c r="Z145" s="5">
        <v>0</v>
      </c>
      <c r="AA145" s="5">
        <f t="shared" si="34"/>
        <v>0</v>
      </c>
      <c r="AB145" s="5">
        <v>0</v>
      </c>
    </row>
    <row r="146" spans="1:28" ht="52" x14ac:dyDescent="0.3">
      <c r="A146" s="1" t="s">
        <v>53</v>
      </c>
      <c r="B146" s="6" t="s">
        <v>54</v>
      </c>
      <c r="C146" s="1" t="s">
        <v>51</v>
      </c>
      <c r="D146" s="17" t="s">
        <v>30</v>
      </c>
      <c r="E146" s="6" t="s">
        <v>55</v>
      </c>
      <c r="F146" s="17">
        <v>19291</v>
      </c>
      <c r="G146" s="6" t="s">
        <v>216</v>
      </c>
      <c r="H146" s="5">
        <v>0</v>
      </c>
      <c r="I146" s="5">
        <v>214.89</v>
      </c>
      <c r="J146" s="5">
        <f t="shared" si="33"/>
        <v>214.89</v>
      </c>
      <c r="K146" s="19"/>
      <c r="L146" s="19"/>
      <c r="M146" s="19">
        <v>469</v>
      </c>
      <c r="N146" s="5">
        <v>302350.23</v>
      </c>
      <c r="O146" s="5">
        <v>0</v>
      </c>
      <c r="P146" s="5">
        <v>0</v>
      </c>
      <c r="Q146" s="5">
        <v>0</v>
      </c>
      <c r="R146" s="5">
        <v>0</v>
      </c>
      <c r="S146" s="5">
        <v>302350.23</v>
      </c>
      <c r="T146" s="5">
        <v>0</v>
      </c>
      <c r="U146" s="5">
        <v>0</v>
      </c>
      <c r="V146" s="5">
        <v>0</v>
      </c>
      <c r="W146" s="5">
        <v>0</v>
      </c>
      <c r="X146" s="5">
        <v>302350.23</v>
      </c>
      <c r="Y146" s="5">
        <v>0</v>
      </c>
      <c r="Z146" s="5">
        <v>0</v>
      </c>
      <c r="AA146" s="5">
        <f t="shared" si="34"/>
        <v>0</v>
      </c>
      <c r="AB146" s="5">
        <v>0</v>
      </c>
    </row>
    <row r="147" spans="1:28" ht="26" x14ac:dyDescent="0.3">
      <c r="A147" s="1" t="s">
        <v>152</v>
      </c>
      <c r="B147" s="6" t="s">
        <v>153</v>
      </c>
      <c r="C147" s="1" t="s">
        <v>29</v>
      </c>
      <c r="D147" s="17" t="s">
        <v>30</v>
      </c>
      <c r="E147" s="6" t="s">
        <v>55</v>
      </c>
      <c r="F147" s="17" t="s">
        <v>298</v>
      </c>
      <c r="G147" s="3" t="s">
        <v>299</v>
      </c>
      <c r="H147" s="5">
        <v>164.9</v>
      </c>
      <c r="I147" s="5">
        <v>369.93</v>
      </c>
      <c r="J147" s="5">
        <f t="shared" si="33"/>
        <v>205.03</v>
      </c>
      <c r="K147" s="19"/>
      <c r="L147" s="19"/>
      <c r="M147" s="19">
        <v>264</v>
      </c>
      <c r="N147" s="5">
        <v>47977.02</v>
      </c>
      <c r="O147" s="5">
        <v>0</v>
      </c>
      <c r="P147" s="5">
        <v>0</v>
      </c>
      <c r="Q147" s="5">
        <v>0</v>
      </c>
      <c r="R147" s="5">
        <v>0</v>
      </c>
      <c r="S147" s="5">
        <v>47977.02</v>
      </c>
      <c r="T147" s="5">
        <v>0</v>
      </c>
      <c r="U147" s="5">
        <v>0</v>
      </c>
      <c r="V147" s="5">
        <v>0</v>
      </c>
      <c r="W147" s="5">
        <v>0</v>
      </c>
      <c r="X147" s="5">
        <v>47977.02</v>
      </c>
      <c r="Y147" s="5">
        <v>0</v>
      </c>
      <c r="Z147" s="5">
        <v>0</v>
      </c>
      <c r="AA147" s="5">
        <f t="shared" si="34"/>
        <v>0</v>
      </c>
      <c r="AB147" s="5">
        <v>0</v>
      </c>
    </row>
    <row r="148" spans="1:28" ht="26" x14ac:dyDescent="0.3">
      <c r="A148" s="1" t="s">
        <v>152</v>
      </c>
      <c r="B148" s="6" t="s">
        <v>153</v>
      </c>
      <c r="C148" s="1" t="s">
        <v>29</v>
      </c>
      <c r="D148" s="17" t="s">
        <v>30</v>
      </c>
      <c r="E148" s="6" t="s">
        <v>55</v>
      </c>
      <c r="F148" s="17" t="s">
        <v>300</v>
      </c>
      <c r="G148" s="2" t="s">
        <v>301</v>
      </c>
      <c r="H148" s="5">
        <v>97.23</v>
      </c>
      <c r="I148" s="5">
        <v>264.17</v>
      </c>
      <c r="J148" s="5">
        <f t="shared" si="33"/>
        <v>166.94</v>
      </c>
      <c r="K148" s="19">
        <v>106</v>
      </c>
      <c r="L148" s="19"/>
      <c r="M148" s="19">
        <v>111</v>
      </c>
      <c r="N148" s="5">
        <v>18086.34</v>
      </c>
      <c r="O148" s="5">
        <v>0</v>
      </c>
      <c r="P148" s="5">
        <v>17271.64</v>
      </c>
      <c r="Q148" s="5">
        <v>0</v>
      </c>
      <c r="R148" s="5">
        <v>0</v>
      </c>
      <c r="S148" s="5">
        <v>18086.34</v>
      </c>
      <c r="T148" s="5">
        <v>0</v>
      </c>
      <c r="U148" s="5">
        <v>17271.64</v>
      </c>
      <c r="V148" s="5">
        <v>0</v>
      </c>
      <c r="W148" s="5">
        <v>0</v>
      </c>
      <c r="X148" s="5">
        <v>18086.34</v>
      </c>
      <c r="Y148" s="5">
        <v>0</v>
      </c>
      <c r="Z148" s="5">
        <v>17271.64</v>
      </c>
      <c r="AA148" s="5">
        <f t="shared" si="34"/>
        <v>0</v>
      </c>
      <c r="AB148" s="5">
        <v>0</v>
      </c>
    </row>
    <row r="149" spans="1:28" ht="52" x14ac:dyDescent="0.3">
      <c r="A149" s="1" t="s">
        <v>163</v>
      </c>
      <c r="B149" s="6" t="s">
        <v>164</v>
      </c>
      <c r="C149" s="1" t="s">
        <v>2</v>
      </c>
      <c r="D149" s="17" t="s">
        <v>30</v>
      </c>
      <c r="E149" s="6" t="s">
        <v>55</v>
      </c>
      <c r="F149" s="20" t="s">
        <v>176</v>
      </c>
      <c r="G149" s="2" t="s">
        <v>164</v>
      </c>
      <c r="H149" s="5">
        <v>0</v>
      </c>
      <c r="I149" s="5">
        <v>49.27</v>
      </c>
      <c r="J149" s="5">
        <f t="shared" si="33"/>
        <v>49.27</v>
      </c>
      <c r="K149" s="19">
        <v>1600</v>
      </c>
      <c r="L149" s="19"/>
      <c r="M149" s="19"/>
      <c r="N149" s="5">
        <v>0</v>
      </c>
      <c r="O149" s="5">
        <v>0</v>
      </c>
      <c r="P149" s="5">
        <v>78832</v>
      </c>
      <c r="Q149" s="5">
        <v>0</v>
      </c>
      <c r="R149" s="5">
        <v>0</v>
      </c>
      <c r="S149" s="5">
        <v>0</v>
      </c>
      <c r="T149" s="5">
        <v>0</v>
      </c>
      <c r="U149" s="5">
        <v>78832</v>
      </c>
      <c r="V149" s="5">
        <v>0</v>
      </c>
      <c r="W149" s="5">
        <v>0</v>
      </c>
      <c r="X149" s="5">
        <f t="shared" ref="X149:X165" si="35">N149</f>
        <v>0</v>
      </c>
      <c r="Y149" s="5">
        <v>0</v>
      </c>
      <c r="Z149" s="5">
        <v>78832</v>
      </c>
      <c r="AA149" s="5">
        <f t="shared" si="34"/>
        <v>0</v>
      </c>
      <c r="AB149" s="5">
        <v>0</v>
      </c>
    </row>
    <row r="150" spans="1:28" ht="26" x14ac:dyDescent="0.3">
      <c r="A150" s="1" t="s">
        <v>408</v>
      </c>
      <c r="B150" s="6" t="s">
        <v>410</v>
      </c>
      <c r="C150" s="1" t="s">
        <v>2</v>
      </c>
      <c r="D150" s="17" t="s">
        <v>30</v>
      </c>
      <c r="E150" s="6" t="s">
        <v>55</v>
      </c>
      <c r="F150" s="17" t="s">
        <v>176</v>
      </c>
      <c r="G150" s="3" t="s">
        <v>411</v>
      </c>
      <c r="H150" s="17">
        <v>0</v>
      </c>
      <c r="I150" s="17">
        <v>2461.1999999999998</v>
      </c>
      <c r="J150" s="18">
        <f t="shared" si="33"/>
        <v>2461.1999999999998</v>
      </c>
      <c r="K150" s="17">
        <v>0</v>
      </c>
      <c r="L150" s="17">
        <v>0</v>
      </c>
      <c r="M150" s="17">
        <v>25</v>
      </c>
      <c r="N150" s="5">
        <f>M150*J150</f>
        <v>61529.999999999993</v>
      </c>
      <c r="O150" s="5">
        <v>0</v>
      </c>
      <c r="P150" s="5">
        <f>(K150+L150)*J150</f>
        <v>0</v>
      </c>
      <c r="Q150" s="5">
        <v>0</v>
      </c>
      <c r="R150" s="5">
        <v>0</v>
      </c>
      <c r="S150" s="5">
        <f>N150</f>
        <v>61529.999999999993</v>
      </c>
      <c r="T150" s="5">
        <v>0</v>
      </c>
      <c r="U150" s="5">
        <f t="shared" ref="U150:W153" si="36">P150</f>
        <v>0</v>
      </c>
      <c r="V150" s="5">
        <f t="shared" si="36"/>
        <v>0</v>
      </c>
      <c r="W150" s="5">
        <f t="shared" si="36"/>
        <v>0</v>
      </c>
      <c r="X150" s="5">
        <f t="shared" si="35"/>
        <v>61529.999999999993</v>
      </c>
      <c r="Y150" s="5">
        <f t="shared" ref="Y150:Z153" si="37">O150</f>
        <v>0</v>
      </c>
      <c r="Z150" s="5">
        <f t="shared" si="37"/>
        <v>0</v>
      </c>
      <c r="AA150" s="5">
        <f t="shared" si="34"/>
        <v>0</v>
      </c>
      <c r="AB150" s="5">
        <f>R150</f>
        <v>0</v>
      </c>
    </row>
    <row r="151" spans="1:28" ht="39" x14ac:dyDescent="0.3">
      <c r="A151" s="1" t="s">
        <v>408</v>
      </c>
      <c r="B151" s="6" t="s">
        <v>410</v>
      </c>
      <c r="C151" s="1" t="s">
        <v>2</v>
      </c>
      <c r="D151" s="17" t="s">
        <v>30</v>
      </c>
      <c r="E151" s="6" t="s">
        <v>55</v>
      </c>
      <c r="F151" s="17" t="s">
        <v>176</v>
      </c>
      <c r="G151" s="3" t="s">
        <v>412</v>
      </c>
      <c r="H151" s="17">
        <v>0</v>
      </c>
      <c r="I151" s="17">
        <v>7441.5</v>
      </c>
      <c r="J151" s="18">
        <f t="shared" si="33"/>
        <v>7441.5</v>
      </c>
      <c r="K151" s="17">
        <v>0</v>
      </c>
      <c r="L151" s="17">
        <v>0</v>
      </c>
      <c r="M151" s="17">
        <v>25</v>
      </c>
      <c r="N151" s="5">
        <f>M151*J151</f>
        <v>186037.5</v>
      </c>
      <c r="O151" s="5">
        <v>0</v>
      </c>
      <c r="P151" s="5">
        <f>(K151+L151)*J151</f>
        <v>0</v>
      </c>
      <c r="Q151" s="5">
        <v>0</v>
      </c>
      <c r="R151" s="5">
        <v>0</v>
      </c>
      <c r="S151" s="5">
        <f>N151</f>
        <v>186037.5</v>
      </c>
      <c r="T151" s="5">
        <v>0</v>
      </c>
      <c r="U151" s="5">
        <f t="shared" si="36"/>
        <v>0</v>
      </c>
      <c r="V151" s="5">
        <f t="shared" si="36"/>
        <v>0</v>
      </c>
      <c r="W151" s="5">
        <f t="shared" si="36"/>
        <v>0</v>
      </c>
      <c r="X151" s="5">
        <f t="shared" si="35"/>
        <v>186037.5</v>
      </c>
      <c r="Y151" s="5">
        <f t="shared" si="37"/>
        <v>0</v>
      </c>
      <c r="Z151" s="5">
        <f t="shared" si="37"/>
        <v>0</v>
      </c>
      <c r="AA151" s="5">
        <f t="shared" si="34"/>
        <v>0</v>
      </c>
      <c r="AB151" s="5">
        <f>R151</f>
        <v>0</v>
      </c>
    </row>
    <row r="152" spans="1:28" ht="26" x14ac:dyDescent="0.3">
      <c r="A152" s="1" t="s">
        <v>409</v>
      </c>
      <c r="B152" s="6" t="s">
        <v>415</v>
      </c>
      <c r="C152" s="1" t="s">
        <v>29</v>
      </c>
      <c r="D152" s="17" t="s">
        <v>30</v>
      </c>
      <c r="E152" s="6" t="s">
        <v>55</v>
      </c>
      <c r="F152" s="17">
        <v>19270</v>
      </c>
      <c r="G152" s="3" t="s">
        <v>413</v>
      </c>
      <c r="H152" s="17">
        <v>155.08000000000001</v>
      </c>
      <c r="I152" s="17">
        <v>200.25</v>
      </c>
      <c r="J152" s="18">
        <f t="shared" si="33"/>
        <v>45.169999999999987</v>
      </c>
      <c r="K152" s="17">
        <v>0</v>
      </c>
      <c r="L152" s="17">
        <v>66258</v>
      </c>
      <c r="M152" s="17">
        <v>3012</v>
      </c>
      <c r="N152" s="5">
        <f>M152*J152</f>
        <v>136052.03999999995</v>
      </c>
      <c r="O152" s="5">
        <v>0</v>
      </c>
      <c r="P152" s="5">
        <f>L152*J152</f>
        <v>2992873.8599999994</v>
      </c>
      <c r="Q152" s="5">
        <v>0</v>
      </c>
      <c r="R152" s="5">
        <v>0</v>
      </c>
      <c r="S152" s="5">
        <f>N152</f>
        <v>136052.03999999995</v>
      </c>
      <c r="T152" s="5">
        <v>0</v>
      </c>
      <c r="U152" s="5">
        <f t="shared" si="36"/>
        <v>2992873.8599999994</v>
      </c>
      <c r="V152" s="5">
        <f t="shared" si="36"/>
        <v>0</v>
      </c>
      <c r="W152" s="5">
        <f t="shared" si="36"/>
        <v>0</v>
      </c>
      <c r="X152" s="5">
        <f t="shared" si="35"/>
        <v>136052.03999999995</v>
      </c>
      <c r="Y152" s="5">
        <f t="shared" si="37"/>
        <v>0</v>
      </c>
      <c r="Z152" s="5">
        <f t="shared" si="37"/>
        <v>2992873.8599999994</v>
      </c>
      <c r="AA152" s="5">
        <f t="shared" si="34"/>
        <v>0</v>
      </c>
      <c r="AB152" s="5">
        <f>R152</f>
        <v>0</v>
      </c>
    </row>
    <row r="153" spans="1:28" ht="26" x14ac:dyDescent="0.3">
      <c r="A153" s="1" t="s">
        <v>409</v>
      </c>
      <c r="B153" s="6" t="s">
        <v>415</v>
      </c>
      <c r="C153" s="1" t="s">
        <v>29</v>
      </c>
      <c r="D153" s="17" t="s">
        <v>30</v>
      </c>
      <c r="E153" s="6" t="s">
        <v>55</v>
      </c>
      <c r="F153" s="17">
        <v>19275</v>
      </c>
      <c r="G153" s="3" t="s">
        <v>414</v>
      </c>
      <c r="H153" s="17">
        <v>362.01</v>
      </c>
      <c r="I153" s="17">
        <v>438.2</v>
      </c>
      <c r="J153" s="18">
        <f t="shared" si="33"/>
        <v>76.19</v>
      </c>
      <c r="K153" s="17">
        <v>0</v>
      </c>
      <c r="L153" s="17">
        <v>943</v>
      </c>
      <c r="M153" s="17">
        <v>3394</v>
      </c>
      <c r="N153" s="5">
        <f>M153*J153</f>
        <v>258588.86</v>
      </c>
      <c r="O153" s="5">
        <v>0</v>
      </c>
      <c r="P153" s="5">
        <f>L153*J153</f>
        <v>71847.17</v>
      </c>
      <c r="Q153" s="5">
        <v>0</v>
      </c>
      <c r="R153" s="5">
        <v>0</v>
      </c>
      <c r="S153" s="5">
        <f>N153</f>
        <v>258588.86</v>
      </c>
      <c r="T153" s="5">
        <f>O153</f>
        <v>0</v>
      </c>
      <c r="U153" s="5">
        <f t="shared" si="36"/>
        <v>71847.17</v>
      </c>
      <c r="V153" s="5">
        <f t="shared" si="36"/>
        <v>0</v>
      </c>
      <c r="W153" s="5">
        <f t="shared" si="36"/>
        <v>0</v>
      </c>
      <c r="X153" s="5">
        <f t="shared" si="35"/>
        <v>258588.86</v>
      </c>
      <c r="Y153" s="5">
        <f t="shared" si="37"/>
        <v>0</v>
      </c>
      <c r="Z153" s="5">
        <f t="shared" si="37"/>
        <v>71847.17</v>
      </c>
      <c r="AA153" s="5">
        <f t="shared" si="34"/>
        <v>0</v>
      </c>
      <c r="AB153" s="5">
        <f>R153</f>
        <v>0</v>
      </c>
    </row>
    <row r="154" spans="1:28" ht="65" x14ac:dyDescent="0.3">
      <c r="A154" s="1" t="s">
        <v>91</v>
      </c>
      <c r="B154" s="6" t="s">
        <v>92</v>
      </c>
      <c r="C154" s="1" t="s">
        <v>2</v>
      </c>
      <c r="D154" s="17" t="s">
        <v>81</v>
      </c>
      <c r="E154" s="6" t="s">
        <v>93</v>
      </c>
      <c r="F154" s="20" t="s">
        <v>176</v>
      </c>
      <c r="G154" s="3" t="s">
        <v>92</v>
      </c>
      <c r="H154" s="5">
        <v>0</v>
      </c>
      <c r="I154" s="5">
        <v>107.80999999999999</v>
      </c>
      <c r="J154" s="5">
        <f t="shared" si="33"/>
        <v>107.80999999999999</v>
      </c>
      <c r="K154" s="19"/>
      <c r="L154" s="19"/>
      <c r="M154" s="19"/>
      <c r="N154" s="5">
        <v>0</v>
      </c>
      <c r="O154" s="5">
        <v>0</v>
      </c>
      <c r="P154" s="5">
        <v>11104.429999999998</v>
      </c>
      <c r="Q154" s="5">
        <v>0</v>
      </c>
      <c r="R154" s="5">
        <v>0</v>
      </c>
      <c r="S154" s="5">
        <v>0</v>
      </c>
      <c r="T154" s="5">
        <v>0</v>
      </c>
      <c r="U154" s="5">
        <v>11104.429999999998</v>
      </c>
      <c r="V154" s="5">
        <v>0</v>
      </c>
      <c r="W154" s="5">
        <v>0</v>
      </c>
      <c r="X154" s="5">
        <f t="shared" si="35"/>
        <v>0</v>
      </c>
      <c r="Y154" s="5">
        <v>0</v>
      </c>
      <c r="Z154" s="5">
        <v>11104.429999999998</v>
      </c>
      <c r="AA154" s="5">
        <f t="shared" si="34"/>
        <v>0</v>
      </c>
      <c r="AB154" s="5">
        <v>0</v>
      </c>
    </row>
    <row r="155" spans="1:28" ht="39" x14ac:dyDescent="0.3">
      <c r="A155" s="1" t="s">
        <v>102</v>
      </c>
      <c r="B155" s="6" t="s">
        <v>103</v>
      </c>
      <c r="C155" s="1" t="s">
        <v>2</v>
      </c>
      <c r="D155" s="17" t="s">
        <v>81</v>
      </c>
      <c r="E155" s="6" t="s">
        <v>93</v>
      </c>
      <c r="F155" s="20" t="s">
        <v>176</v>
      </c>
      <c r="G155" s="2" t="s">
        <v>244</v>
      </c>
      <c r="H155" s="5">
        <v>0</v>
      </c>
      <c r="I155" s="5">
        <v>42</v>
      </c>
      <c r="J155" s="5">
        <f t="shared" si="33"/>
        <v>42</v>
      </c>
      <c r="K155" s="19">
        <v>2000</v>
      </c>
      <c r="L155" s="19"/>
      <c r="M155" s="19"/>
      <c r="N155" s="5">
        <v>0</v>
      </c>
      <c r="O155" s="5">
        <v>0</v>
      </c>
      <c r="P155" s="5">
        <v>84000</v>
      </c>
      <c r="Q155" s="5">
        <v>0</v>
      </c>
      <c r="R155" s="5">
        <v>0</v>
      </c>
      <c r="S155" s="5">
        <v>0</v>
      </c>
      <c r="T155" s="5">
        <v>0</v>
      </c>
      <c r="U155" s="5">
        <v>84000</v>
      </c>
      <c r="V155" s="5">
        <v>0</v>
      </c>
      <c r="W155" s="5">
        <v>0</v>
      </c>
      <c r="X155" s="5">
        <f t="shared" si="35"/>
        <v>0</v>
      </c>
      <c r="Y155" s="5">
        <v>0</v>
      </c>
      <c r="Z155" s="5">
        <v>84000</v>
      </c>
      <c r="AA155" s="5">
        <f t="shared" si="34"/>
        <v>0</v>
      </c>
      <c r="AB155" s="5">
        <v>0</v>
      </c>
    </row>
    <row r="156" spans="1:28" ht="39" x14ac:dyDescent="0.3">
      <c r="A156" s="1" t="s">
        <v>108</v>
      </c>
      <c r="B156" s="6" t="s">
        <v>109</v>
      </c>
      <c r="C156" s="1" t="s">
        <v>2</v>
      </c>
      <c r="D156" s="17" t="s">
        <v>81</v>
      </c>
      <c r="E156" s="6" t="s">
        <v>93</v>
      </c>
      <c r="F156" s="20" t="s">
        <v>176</v>
      </c>
      <c r="G156" s="3" t="s">
        <v>246</v>
      </c>
      <c r="H156" s="5">
        <v>0</v>
      </c>
      <c r="I156" s="5">
        <v>4.9400000000000004</v>
      </c>
      <c r="J156" s="5">
        <f t="shared" si="33"/>
        <v>4.9400000000000004</v>
      </c>
      <c r="K156" s="19">
        <v>9854</v>
      </c>
      <c r="L156" s="19"/>
      <c r="M156" s="19"/>
      <c r="N156" s="5">
        <v>0</v>
      </c>
      <c r="O156" s="5">
        <v>0</v>
      </c>
      <c r="P156" s="5">
        <v>48678.76</v>
      </c>
      <c r="Q156" s="5">
        <v>0</v>
      </c>
      <c r="R156" s="5">
        <v>0</v>
      </c>
      <c r="S156" s="5">
        <v>0</v>
      </c>
      <c r="T156" s="5">
        <v>0</v>
      </c>
      <c r="U156" s="5">
        <v>48678.76</v>
      </c>
      <c r="V156" s="5">
        <v>0</v>
      </c>
      <c r="W156" s="5">
        <v>0</v>
      </c>
      <c r="X156" s="5">
        <f t="shared" si="35"/>
        <v>0</v>
      </c>
      <c r="Y156" s="5">
        <v>0</v>
      </c>
      <c r="Z156" s="5">
        <v>48678.76</v>
      </c>
      <c r="AA156" s="5">
        <f t="shared" si="34"/>
        <v>0</v>
      </c>
      <c r="AB156" s="5">
        <v>0</v>
      </c>
    </row>
    <row r="157" spans="1:28" ht="39" x14ac:dyDescent="0.3">
      <c r="A157" s="1" t="s">
        <v>114</v>
      </c>
      <c r="B157" s="6" t="s">
        <v>345</v>
      </c>
      <c r="C157" s="1" t="s">
        <v>51</v>
      </c>
      <c r="D157" s="17" t="s">
        <v>81</v>
      </c>
      <c r="E157" s="6" t="s">
        <v>93</v>
      </c>
      <c r="F157" s="17">
        <v>41213</v>
      </c>
      <c r="G157" s="3" t="s">
        <v>251</v>
      </c>
      <c r="H157" s="5">
        <v>0</v>
      </c>
      <c r="I157" s="5">
        <v>9.1999999999999993</v>
      </c>
      <c r="J157" s="5">
        <f t="shared" si="33"/>
        <v>9.1999999999999993</v>
      </c>
      <c r="K157" s="19">
        <v>2000</v>
      </c>
      <c r="L157" s="19"/>
      <c r="M157" s="19"/>
      <c r="N157" s="5">
        <v>0</v>
      </c>
      <c r="O157" s="5">
        <v>0</v>
      </c>
      <c r="P157" s="5">
        <v>18400</v>
      </c>
      <c r="Q157" s="5">
        <v>0</v>
      </c>
      <c r="R157" s="5">
        <v>0</v>
      </c>
      <c r="S157" s="5">
        <v>0</v>
      </c>
      <c r="T157" s="5">
        <v>0</v>
      </c>
      <c r="U157" s="5">
        <v>18400</v>
      </c>
      <c r="V157" s="5">
        <v>0</v>
      </c>
      <c r="W157" s="5">
        <v>0</v>
      </c>
      <c r="X157" s="5">
        <f t="shared" si="35"/>
        <v>0</v>
      </c>
      <c r="Y157" s="5">
        <v>0</v>
      </c>
      <c r="Z157" s="5">
        <v>18400</v>
      </c>
      <c r="AA157" s="5">
        <f t="shared" si="34"/>
        <v>0</v>
      </c>
      <c r="AB157" s="5">
        <v>0</v>
      </c>
    </row>
    <row r="158" spans="1:28" ht="52" x14ac:dyDescent="0.3">
      <c r="A158" s="1" t="s">
        <v>112</v>
      </c>
      <c r="B158" s="6" t="s">
        <v>113</v>
      </c>
      <c r="C158" s="1" t="s">
        <v>2</v>
      </c>
      <c r="D158" s="17" t="s">
        <v>81</v>
      </c>
      <c r="E158" s="6" t="s">
        <v>3</v>
      </c>
      <c r="F158" s="20" t="s">
        <v>176</v>
      </c>
      <c r="G158" s="2" t="s">
        <v>249</v>
      </c>
      <c r="H158" s="5">
        <v>0</v>
      </c>
      <c r="I158" s="5">
        <v>11.210000000000003</v>
      </c>
      <c r="J158" s="5">
        <f t="shared" si="33"/>
        <v>11.210000000000003</v>
      </c>
      <c r="K158" s="19">
        <v>2500</v>
      </c>
      <c r="L158" s="19"/>
      <c r="M158" s="19"/>
      <c r="N158" s="5">
        <v>0</v>
      </c>
      <c r="O158" s="5">
        <v>0</v>
      </c>
      <c r="P158" s="5">
        <v>28025.000000000007</v>
      </c>
      <c r="Q158" s="5">
        <v>0</v>
      </c>
      <c r="R158" s="5">
        <v>0</v>
      </c>
      <c r="S158" s="5">
        <v>0</v>
      </c>
      <c r="T158" s="5">
        <v>0</v>
      </c>
      <c r="U158" s="5">
        <v>28025.000000000007</v>
      </c>
      <c r="V158" s="5">
        <v>0</v>
      </c>
      <c r="W158" s="5">
        <v>0</v>
      </c>
      <c r="X158" s="5">
        <f t="shared" si="35"/>
        <v>0</v>
      </c>
      <c r="Y158" s="5">
        <v>0</v>
      </c>
      <c r="Z158" s="5">
        <v>28025.000000000007</v>
      </c>
      <c r="AA158" s="5">
        <f t="shared" si="34"/>
        <v>0</v>
      </c>
      <c r="AB158" s="5">
        <v>0</v>
      </c>
    </row>
    <row r="159" spans="1:28" ht="52" x14ac:dyDescent="0.3">
      <c r="A159" s="1" t="s">
        <v>112</v>
      </c>
      <c r="B159" s="6" t="s">
        <v>113</v>
      </c>
      <c r="C159" s="1" t="s">
        <v>2</v>
      </c>
      <c r="D159" s="17" t="s">
        <v>81</v>
      </c>
      <c r="E159" s="6" t="s">
        <v>3</v>
      </c>
      <c r="F159" s="20" t="s">
        <v>176</v>
      </c>
      <c r="G159" s="2" t="s">
        <v>250</v>
      </c>
      <c r="H159" s="5">
        <v>0</v>
      </c>
      <c r="I159" s="5">
        <v>5.7</v>
      </c>
      <c r="J159" s="5">
        <f t="shared" si="33"/>
        <v>5.7</v>
      </c>
      <c r="K159" s="19">
        <v>4500</v>
      </c>
      <c r="L159" s="19"/>
      <c r="M159" s="19"/>
      <c r="N159" s="5">
        <v>0</v>
      </c>
      <c r="O159" s="5">
        <v>0</v>
      </c>
      <c r="P159" s="5">
        <v>25650</v>
      </c>
      <c r="Q159" s="5">
        <v>0</v>
      </c>
      <c r="R159" s="5">
        <v>0</v>
      </c>
      <c r="S159" s="5">
        <v>0</v>
      </c>
      <c r="T159" s="5">
        <v>0</v>
      </c>
      <c r="U159" s="5">
        <v>25650</v>
      </c>
      <c r="V159" s="5">
        <v>0</v>
      </c>
      <c r="W159" s="5">
        <v>0</v>
      </c>
      <c r="X159" s="5">
        <f t="shared" si="35"/>
        <v>0</v>
      </c>
      <c r="Y159" s="5">
        <v>0</v>
      </c>
      <c r="Z159" s="5">
        <v>25650</v>
      </c>
      <c r="AA159" s="5">
        <f t="shared" si="34"/>
        <v>0</v>
      </c>
      <c r="AB159" s="5">
        <v>0</v>
      </c>
    </row>
    <row r="160" spans="1:28" ht="26" x14ac:dyDescent="0.3">
      <c r="A160" s="1" t="s">
        <v>126</v>
      </c>
      <c r="B160" s="6" t="s">
        <v>127</v>
      </c>
      <c r="C160" s="1" t="s">
        <v>2</v>
      </c>
      <c r="D160" s="17" t="s">
        <v>81</v>
      </c>
      <c r="E160" s="6" t="s">
        <v>7</v>
      </c>
      <c r="F160" s="20" t="s">
        <v>176</v>
      </c>
      <c r="G160" s="2" t="s">
        <v>266</v>
      </c>
      <c r="H160" s="5">
        <v>0</v>
      </c>
      <c r="I160" s="5">
        <v>24.05</v>
      </c>
      <c r="J160" s="5">
        <v>24.05</v>
      </c>
      <c r="K160" s="19">
        <v>100000</v>
      </c>
      <c r="L160" s="19"/>
      <c r="M160" s="19"/>
      <c r="N160" s="5">
        <v>0</v>
      </c>
      <c r="O160" s="5">
        <v>0</v>
      </c>
      <c r="P160" s="5">
        <v>0</v>
      </c>
      <c r="Q160" s="5">
        <v>0</v>
      </c>
      <c r="R160" s="5">
        <f t="shared" ref="R160:R165" si="38">K160*J160</f>
        <v>2405000</v>
      </c>
      <c r="S160" s="5">
        <v>0</v>
      </c>
      <c r="T160" s="5">
        <v>0</v>
      </c>
      <c r="U160" s="5">
        <f t="shared" ref="U160:U165" si="39">P160</f>
        <v>0</v>
      </c>
      <c r="V160" s="5">
        <v>0</v>
      </c>
      <c r="W160" s="5">
        <f t="shared" ref="W160:W165" si="40">R160</f>
        <v>2405000</v>
      </c>
      <c r="X160" s="5">
        <f t="shared" si="35"/>
        <v>0</v>
      </c>
      <c r="Y160" s="5">
        <v>0</v>
      </c>
      <c r="Z160" s="5">
        <f t="shared" ref="Z160:Z165" si="41">P160</f>
        <v>0</v>
      </c>
      <c r="AA160" s="5">
        <f t="shared" si="34"/>
        <v>0</v>
      </c>
      <c r="AB160" s="5">
        <f t="shared" ref="AB160:AB165" si="42">W160</f>
        <v>2405000</v>
      </c>
    </row>
    <row r="161" spans="1:28" ht="26" x14ac:dyDescent="0.3">
      <c r="A161" s="1" t="s">
        <v>126</v>
      </c>
      <c r="B161" s="6" t="s">
        <v>127</v>
      </c>
      <c r="C161" s="1" t="s">
        <v>2</v>
      </c>
      <c r="D161" s="17" t="s">
        <v>81</v>
      </c>
      <c r="E161" s="6" t="s">
        <v>7</v>
      </c>
      <c r="F161" s="20" t="s">
        <v>176</v>
      </c>
      <c r="G161" s="2" t="s">
        <v>267</v>
      </c>
      <c r="H161" s="5">
        <v>0</v>
      </c>
      <c r="I161" s="5">
        <v>7.55</v>
      </c>
      <c r="J161" s="5">
        <v>7.55</v>
      </c>
      <c r="K161" s="19">
        <v>20000</v>
      </c>
      <c r="L161" s="19"/>
      <c r="M161" s="19"/>
      <c r="N161" s="5">
        <v>0</v>
      </c>
      <c r="O161" s="5">
        <v>0</v>
      </c>
      <c r="P161" s="5">
        <v>0</v>
      </c>
      <c r="Q161" s="5">
        <v>0</v>
      </c>
      <c r="R161" s="5">
        <f t="shared" si="38"/>
        <v>151000</v>
      </c>
      <c r="S161" s="5">
        <v>0</v>
      </c>
      <c r="T161" s="5">
        <v>0</v>
      </c>
      <c r="U161" s="5">
        <f t="shared" si="39"/>
        <v>0</v>
      </c>
      <c r="V161" s="5">
        <v>0</v>
      </c>
      <c r="W161" s="5">
        <f t="shared" si="40"/>
        <v>151000</v>
      </c>
      <c r="X161" s="5">
        <f t="shared" si="35"/>
        <v>0</v>
      </c>
      <c r="Y161" s="5">
        <v>0</v>
      </c>
      <c r="Z161" s="5">
        <f t="shared" si="41"/>
        <v>0</v>
      </c>
      <c r="AA161" s="5">
        <f t="shared" si="34"/>
        <v>0</v>
      </c>
      <c r="AB161" s="5">
        <f t="shared" si="42"/>
        <v>151000</v>
      </c>
    </row>
    <row r="162" spans="1:28" ht="26" x14ac:dyDescent="0.3">
      <c r="A162" s="1" t="s">
        <v>126</v>
      </c>
      <c r="B162" s="6" t="s">
        <v>127</v>
      </c>
      <c r="C162" s="1" t="s">
        <v>2</v>
      </c>
      <c r="D162" s="17" t="s">
        <v>81</v>
      </c>
      <c r="E162" s="6" t="s">
        <v>7</v>
      </c>
      <c r="F162" s="20" t="s">
        <v>176</v>
      </c>
      <c r="G162" s="3" t="s">
        <v>268</v>
      </c>
      <c r="H162" s="5">
        <v>0</v>
      </c>
      <c r="I162" s="5">
        <v>12.11</v>
      </c>
      <c r="J162" s="5">
        <f t="shared" ref="J162:J196" si="43">I162-H162</f>
        <v>12.11</v>
      </c>
      <c r="K162" s="19">
        <v>4000</v>
      </c>
      <c r="L162" s="19"/>
      <c r="M162" s="19"/>
      <c r="N162" s="5">
        <v>0</v>
      </c>
      <c r="O162" s="5">
        <v>0</v>
      </c>
      <c r="P162" s="5">
        <v>0</v>
      </c>
      <c r="Q162" s="5">
        <v>0</v>
      </c>
      <c r="R162" s="5">
        <f t="shared" si="38"/>
        <v>48440</v>
      </c>
      <c r="S162" s="5">
        <v>0</v>
      </c>
      <c r="T162" s="5">
        <v>0</v>
      </c>
      <c r="U162" s="5">
        <f t="shared" si="39"/>
        <v>0</v>
      </c>
      <c r="V162" s="5">
        <v>0</v>
      </c>
      <c r="W162" s="5">
        <f t="shared" si="40"/>
        <v>48440</v>
      </c>
      <c r="X162" s="5">
        <f t="shared" si="35"/>
        <v>0</v>
      </c>
      <c r="Y162" s="5">
        <v>0</v>
      </c>
      <c r="Z162" s="5">
        <f t="shared" si="41"/>
        <v>0</v>
      </c>
      <c r="AA162" s="5">
        <f t="shared" si="34"/>
        <v>0</v>
      </c>
      <c r="AB162" s="5">
        <f t="shared" si="42"/>
        <v>48440</v>
      </c>
    </row>
    <row r="163" spans="1:28" ht="26" x14ac:dyDescent="0.3">
      <c r="A163" s="1" t="s">
        <v>126</v>
      </c>
      <c r="B163" s="6" t="s">
        <v>127</v>
      </c>
      <c r="C163" s="1" t="s">
        <v>2</v>
      </c>
      <c r="D163" s="17" t="s">
        <v>81</v>
      </c>
      <c r="E163" s="6" t="s">
        <v>7</v>
      </c>
      <c r="F163" s="20" t="s">
        <v>176</v>
      </c>
      <c r="G163" s="2" t="s">
        <v>269</v>
      </c>
      <c r="H163" s="5">
        <v>0</v>
      </c>
      <c r="I163" s="5">
        <v>7.99</v>
      </c>
      <c r="J163" s="5">
        <f t="shared" si="43"/>
        <v>7.99</v>
      </c>
      <c r="K163" s="19">
        <v>100000</v>
      </c>
      <c r="L163" s="19"/>
      <c r="M163" s="19"/>
      <c r="N163" s="5">
        <v>0</v>
      </c>
      <c r="O163" s="5">
        <v>0</v>
      </c>
      <c r="P163" s="5">
        <v>0</v>
      </c>
      <c r="Q163" s="5">
        <v>0</v>
      </c>
      <c r="R163" s="5">
        <f t="shared" si="38"/>
        <v>799000</v>
      </c>
      <c r="S163" s="5">
        <v>0</v>
      </c>
      <c r="T163" s="5">
        <v>0</v>
      </c>
      <c r="U163" s="5">
        <f t="shared" si="39"/>
        <v>0</v>
      </c>
      <c r="V163" s="5">
        <v>0</v>
      </c>
      <c r="W163" s="5">
        <f t="shared" si="40"/>
        <v>799000</v>
      </c>
      <c r="X163" s="5">
        <f t="shared" si="35"/>
        <v>0</v>
      </c>
      <c r="Y163" s="5">
        <v>0</v>
      </c>
      <c r="Z163" s="5">
        <f t="shared" si="41"/>
        <v>0</v>
      </c>
      <c r="AA163" s="5">
        <f t="shared" si="34"/>
        <v>0</v>
      </c>
      <c r="AB163" s="5">
        <f t="shared" si="42"/>
        <v>799000</v>
      </c>
    </row>
    <row r="164" spans="1:28" ht="26" x14ac:dyDescent="0.3">
      <c r="A164" s="1" t="s">
        <v>126</v>
      </c>
      <c r="B164" s="6" t="s">
        <v>127</v>
      </c>
      <c r="C164" s="1" t="s">
        <v>2</v>
      </c>
      <c r="D164" s="17" t="s">
        <v>81</v>
      </c>
      <c r="E164" s="6" t="s">
        <v>7</v>
      </c>
      <c r="F164" s="20" t="s">
        <v>176</v>
      </c>
      <c r="G164" s="2" t="s">
        <v>270</v>
      </c>
      <c r="H164" s="5">
        <v>0</v>
      </c>
      <c r="I164" s="5">
        <v>12.77</v>
      </c>
      <c r="J164" s="5">
        <f t="shared" si="43"/>
        <v>12.77</v>
      </c>
      <c r="K164" s="19">
        <v>100000</v>
      </c>
      <c r="L164" s="19"/>
      <c r="M164" s="19"/>
      <c r="N164" s="5">
        <v>0</v>
      </c>
      <c r="O164" s="5">
        <v>0</v>
      </c>
      <c r="P164" s="5">
        <v>0</v>
      </c>
      <c r="Q164" s="5">
        <v>0</v>
      </c>
      <c r="R164" s="5">
        <f t="shared" si="38"/>
        <v>1277000</v>
      </c>
      <c r="S164" s="5">
        <v>0</v>
      </c>
      <c r="T164" s="5">
        <v>0</v>
      </c>
      <c r="U164" s="5">
        <f t="shared" si="39"/>
        <v>0</v>
      </c>
      <c r="V164" s="5">
        <v>0</v>
      </c>
      <c r="W164" s="5">
        <f t="shared" si="40"/>
        <v>1277000</v>
      </c>
      <c r="X164" s="5">
        <f t="shared" si="35"/>
        <v>0</v>
      </c>
      <c r="Y164" s="5">
        <v>0</v>
      </c>
      <c r="Z164" s="5">
        <f t="shared" si="41"/>
        <v>0</v>
      </c>
      <c r="AA164" s="5">
        <f t="shared" si="34"/>
        <v>0</v>
      </c>
      <c r="AB164" s="5">
        <f t="shared" si="42"/>
        <v>1277000</v>
      </c>
    </row>
    <row r="165" spans="1:28" ht="26" x14ac:dyDescent="0.3">
      <c r="A165" s="1" t="s">
        <v>126</v>
      </c>
      <c r="B165" s="6" t="s">
        <v>127</v>
      </c>
      <c r="C165" s="1" t="s">
        <v>2</v>
      </c>
      <c r="D165" s="17" t="s">
        <v>81</v>
      </c>
      <c r="E165" s="6" t="s">
        <v>7</v>
      </c>
      <c r="F165" s="20" t="s">
        <v>176</v>
      </c>
      <c r="G165" s="2" t="s">
        <v>271</v>
      </c>
      <c r="H165" s="5">
        <v>0</v>
      </c>
      <c r="I165" s="5">
        <v>7.76</v>
      </c>
      <c r="J165" s="5">
        <f t="shared" si="43"/>
        <v>7.76</v>
      </c>
      <c r="K165" s="19">
        <v>30000</v>
      </c>
      <c r="L165" s="19"/>
      <c r="M165" s="19"/>
      <c r="N165" s="5">
        <v>0</v>
      </c>
      <c r="O165" s="5">
        <v>0</v>
      </c>
      <c r="P165" s="5">
        <v>0</v>
      </c>
      <c r="Q165" s="5">
        <v>0</v>
      </c>
      <c r="R165" s="5">
        <f t="shared" si="38"/>
        <v>232800</v>
      </c>
      <c r="S165" s="5">
        <v>0</v>
      </c>
      <c r="T165" s="5">
        <v>0</v>
      </c>
      <c r="U165" s="5">
        <f t="shared" si="39"/>
        <v>0</v>
      </c>
      <c r="V165" s="5">
        <v>0</v>
      </c>
      <c r="W165" s="5">
        <f t="shared" si="40"/>
        <v>232800</v>
      </c>
      <c r="X165" s="5">
        <f t="shared" si="35"/>
        <v>0</v>
      </c>
      <c r="Y165" s="5">
        <v>0</v>
      </c>
      <c r="Z165" s="5">
        <f t="shared" si="41"/>
        <v>0</v>
      </c>
      <c r="AA165" s="5">
        <f t="shared" si="34"/>
        <v>0</v>
      </c>
      <c r="AB165" s="5">
        <f t="shared" si="42"/>
        <v>232800</v>
      </c>
    </row>
    <row r="166" spans="1:28" ht="65" x14ac:dyDescent="0.3">
      <c r="A166" s="1" t="s">
        <v>70</v>
      </c>
      <c r="B166" s="6" t="s">
        <v>71</v>
      </c>
      <c r="C166" s="1" t="s">
        <v>51</v>
      </c>
      <c r="D166" s="17" t="s">
        <v>30</v>
      </c>
      <c r="E166" s="6"/>
      <c r="F166" s="17" t="s">
        <v>176</v>
      </c>
      <c r="G166" s="3" t="s">
        <v>71</v>
      </c>
      <c r="H166" s="5"/>
      <c r="I166" s="5"/>
      <c r="J166" s="5">
        <f t="shared" si="43"/>
        <v>0</v>
      </c>
      <c r="K166" s="19"/>
      <c r="L166" s="19"/>
      <c r="M166" s="19"/>
      <c r="N166" s="5">
        <v>77130.859693045655</v>
      </c>
      <c r="O166" s="5">
        <v>0</v>
      </c>
      <c r="P166" s="5">
        <v>0</v>
      </c>
      <c r="Q166" s="5">
        <v>0</v>
      </c>
      <c r="R166" s="5">
        <v>0</v>
      </c>
      <c r="S166" s="5">
        <v>74233.163208472179</v>
      </c>
      <c r="T166" s="5">
        <v>0</v>
      </c>
      <c r="U166" s="5">
        <v>0</v>
      </c>
      <c r="V166" s="5">
        <v>0</v>
      </c>
      <c r="W166" s="5">
        <v>0</v>
      </c>
      <c r="X166" s="5">
        <f>S166</f>
        <v>74233.163208472179</v>
      </c>
      <c r="Y166" s="5">
        <v>0</v>
      </c>
      <c r="Z166" s="5">
        <v>0</v>
      </c>
      <c r="AA166" s="5">
        <f t="shared" si="34"/>
        <v>0</v>
      </c>
      <c r="AB166" s="5">
        <v>0</v>
      </c>
    </row>
    <row r="167" spans="1:28" ht="26" x14ac:dyDescent="0.3">
      <c r="A167" s="1" t="s">
        <v>82</v>
      </c>
      <c r="B167" s="6" t="s">
        <v>83</v>
      </c>
      <c r="C167" s="1" t="s">
        <v>84</v>
      </c>
      <c r="D167" s="17" t="s">
        <v>30</v>
      </c>
      <c r="E167" s="6"/>
      <c r="F167" s="17"/>
      <c r="G167" s="3" t="s">
        <v>377</v>
      </c>
      <c r="H167" s="5"/>
      <c r="I167" s="5"/>
      <c r="J167" s="5">
        <f t="shared" si="43"/>
        <v>0</v>
      </c>
      <c r="K167" s="19"/>
      <c r="L167" s="19"/>
      <c r="M167" s="19"/>
      <c r="N167" s="5">
        <v>0</v>
      </c>
      <c r="O167" s="5">
        <v>0</v>
      </c>
      <c r="P167" s="5">
        <v>540000</v>
      </c>
      <c r="Q167" s="5">
        <v>0</v>
      </c>
      <c r="R167" s="5">
        <v>0</v>
      </c>
      <c r="S167" s="5">
        <v>0</v>
      </c>
      <c r="T167" s="5">
        <v>0</v>
      </c>
      <c r="U167" s="5">
        <v>540000</v>
      </c>
      <c r="V167" s="5">
        <v>0</v>
      </c>
      <c r="W167" s="5">
        <v>0</v>
      </c>
      <c r="X167" s="5">
        <v>0</v>
      </c>
      <c r="Y167" s="5">
        <v>0</v>
      </c>
      <c r="Z167" s="5">
        <v>540000</v>
      </c>
      <c r="AA167" s="5">
        <f t="shared" si="34"/>
        <v>0</v>
      </c>
      <c r="AB167" s="5">
        <v>0</v>
      </c>
    </row>
    <row r="168" spans="1:28" ht="26" x14ac:dyDescent="0.3">
      <c r="A168" s="1" t="s">
        <v>82</v>
      </c>
      <c r="B168" s="6" t="s">
        <v>83</v>
      </c>
      <c r="C168" s="1" t="s">
        <v>84</v>
      </c>
      <c r="D168" s="17" t="s">
        <v>30</v>
      </c>
      <c r="E168" s="6"/>
      <c r="F168" s="17"/>
      <c r="G168" s="3" t="s">
        <v>378</v>
      </c>
      <c r="H168" s="5"/>
      <c r="I168" s="5"/>
      <c r="J168" s="5">
        <f t="shared" si="43"/>
        <v>0</v>
      </c>
      <c r="K168" s="19"/>
      <c r="L168" s="19"/>
      <c r="M168" s="19"/>
      <c r="N168" s="5">
        <v>0</v>
      </c>
      <c r="O168" s="5">
        <v>0</v>
      </c>
      <c r="P168" s="5">
        <v>45000</v>
      </c>
      <c r="Q168" s="5">
        <v>0</v>
      </c>
      <c r="R168" s="5">
        <v>0</v>
      </c>
      <c r="S168" s="5">
        <v>0</v>
      </c>
      <c r="T168" s="5">
        <v>0</v>
      </c>
      <c r="U168" s="5">
        <v>45000</v>
      </c>
      <c r="V168" s="5">
        <v>0</v>
      </c>
      <c r="W168" s="5">
        <v>0</v>
      </c>
      <c r="X168" s="5">
        <v>0</v>
      </c>
      <c r="Y168" s="5">
        <v>0</v>
      </c>
      <c r="Z168" s="5">
        <v>45000</v>
      </c>
      <c r="AA168" s="5">
        <f t="shared" si="34"/>
        <v>0</v>
      </c>
      <c r="AB168" s="5">
        <v>0</v>
      </c>
    </row>
    <row r="169" spans="1:28" ht="26" x14ac:dyDescent="0.3">
      <c r="A169" s="1" t="s">
        <v>82</v>
      </c>
      <c r="B169" s="6" t="s">
        <v>83</v>
      </c>
      <c r="C169" s="1" t="s">
        <v>84</v>
      </c>
      <c r="D169" s="17" t="s">
        <v>30</v>
      </c>
      <c r="E169" s="6"/>
      <c r="F169" s="17"/>
      <c r="G169" s="3" t="s">
        <v>379</v>
      </c>
      <c r="H169" s="5"/>
      <c r="I169" s="5"/>
      <c r="J169" s="5">
        <f t="shared" si="43"/>
        <v>0</v>
      </c>
      <c r="K169" s="19"/>
      <c r="L169" s="19"/>
      <c r="M169" s="19"/>
      <c r="N169" s="5">
        <v>0</v>
      </c>
      <c r="O169" s="5">
        <v>0</v>
      </c>
      <c r="P169" s="5">
        <v>211680.11</v>
      </c>
      <c r="Q169" s="5">
        <v>0</v>
      </c>
      <c r="R169" s="5">
        <v>0</v>
      </c>
      <c r="S169" s="5">
        <v>0</v>
      </c>
      <c r="T169" s="5">
        <v>0</v>
      </c>
      <c r="U169" s="5">
        <v>211680.11</v>
      </c>
      <c r="V169" s="5">
        <v>0</v>
      </c>
      <c r="W169" s="5">
        <v>0</v>
      </c>
      <c r="X169" s="5">
        <v>0</v>
      </c>
      <c r="Y169" s="5">
        <v>0</v>
      </c>
      <c r="Z169" s="5">
        <v>211680.11</v>
      </c>
      <c r="AA169" s="5">
        <f t="shared" si="34"/>
        <v>0</v>
      </c>
      <c r="AB169" s="5">
        <v>0</v>
      </c>
    </row>
    <row r="170" spans="1:28" ht="26" x14ac:dyDescent="0.3">
      <c r="A170" s="1" t="s">
        <v>82</v>
      </c>
      <c r="B170" s="6" t="s">
        <v>83</v>
      </c>
      <c r="C170" s="1" t="s">
        <v>84</v>
      </c>
      <c r="D170" s="17" t="s">
        <v>30</v>
      </c>
      <c r="E170" s="6"/>
      <c r="F170" s="17"/>
      <c r="G170" s="3" t="s">
        <v>380</v>
      </c>
      <c r="H170" s="5"/>
      <c r="I170" s="5"/>
      <c r="J170" s="5">
        <f t="shared" si="43"/>
        <v>0</v>
      </c>
      <c r="K170" s="19"/>
      <c r="L170" s="19"/>
      <c r="M170" s="19"/>
      <c r="N170" s="5">
        <v>0</v>
      </c>
      <c r="O170" s="5">
        <v>0</v>
      </c>
      <c r="P170" s="5">
        <v>72000</v>
      </c>
      <c r="Q170" s="5">
        <v>0</v>
      </c>
      <c r="R170" s="5">
        <v>0</v>
      </c>
      <c r="S170" s="5">
        <v>0</v>
      </c>
      <c r="T170" s="5">
        <v>0</v>
      </c>
      <c r="U170" s="5">
        <v>72000</v>
      </c>
      <c r="V170" s="5">
        <v>0</v>
      </c>
      <c r="W170" s="5">
        <v>0</v>
      </c>
      <c r="X170" s="5">
        <v>0</v>
      </c>
      <c r="Y170" s="5">
        <v>0</v>
      </c>
      <c r="Z170" s="5">
        <v>72000</v>
      </c>
      <c r="AA170" s="5">
        <v>0</v>
      </c>
      <c r="AB170" s="5">
        <v>0</v>
      </c>
    </row>
    <row r="171" spans="1:28" ht="91" x14ac:dyDescent="0.3">
      <c r="A171" s="1" t="s">
        <v>94</v>
      </c>
      <c r="B171" s="6" t="s">
        <v>95</v>
      </c>
      <c r="C171" s="1" t="s">
        <v>51</v>
      </c>
      <c r="D171" s="17" t="s">
        <v>87</v>
      </c>
      <c r="E171" s="6"/>
      <c r="F171" s="17"/>
      <c r="G171" s="3" t="s">
        <v>95</v>
      </c>
      <c r="H171" s="5"/>
      <c r="I171" s="5"/>
      <c r="J171" s="5">
        <f t="shared" si="43"/>
        <v>0</v>
      </c>
      <c r="K171" s="19"/>
      <c r="L171" s="19"/>
      <c r="M171" s="19"/>
      <c r="N171" s="5">
        <v>0</v>
      </c>
      <c r="O171" s="5">
        <v>0</v>
      </c>
      <c r="P171" s="5">
        <v>5688</v>
      </c>
      <c r="Q171" s="5">
        <v>146316</v>
      </c>
      <c r="R171" s="5">
        <v>0</v>
      </c>
      <c r="S171" s="5">
        <v>0</v>
      </c>
      <c r="T171" s="5">
        <v>0</v>
      </c>
      <c r="U171" s="5">
        <v>5688</v>
      </c>
      <c r="V171" s="5">
        <v>146316</v>
      </c>
      <c r="W171" s="5">
        <v>0</v>
      </c>
      <c r="X171" s="5">
        <v>0</v>
      </c>
      <c r="Y171" s="5">
        <v>0</v>
      </c>
      <c r="Z171" s="5">
        <v>5688</v>
      </c>
      <c r="AA171" s="5">
        <v>146316</v>
      </c>
      <c r="AB171" s="5">
        <v>0</v>
      </c>
    </row>
    <row r="172" spans="1:28" ht="65" x14ac:dyDescent="0.3">
      <c r="A172" s="1" t="s">
        <v>96</v>
      </c>
      <c r="B172" s="6" t="s">
        <v>97</v>
      </c>
      <c r="C172" s="1" t="s">
        <v>51</v>
      </c>
      <c r="D172" s="17" t="s">
        <v>87</v>
      </c>
      <c r="E172" s="6"/>
      <c r="F172" s="17"/>
      <c r="G172" s="3" t="s">
        <v>97</v>
      </c>
      <c r="H172" s="5"/>
      <c r="I172" s="5"/>
      <c r="J172" s="5">
        <f t="shared" si="43"/>
        <v>0</v>
      </c>
      <c r="K172" s="19"/>
      <c r="L172" s="19"/>
      <c r="M172" s="19"/>
      <c r="N172" s="5">
        <v>0</v>
      </c>
      <c r="O172" s="5">
        <v>0</v>
      </c>
      <c r="P172" s="5">
        <v>26317.25</v>
      </c>
      <c r="Q172" s="5">
        <v>0</v>
      </c>
      <c r="R172" s="5">
        <v>0</v>
      </c>
      <c r="S172" s="5">
        <v>0</v>
      </c>
      <c r="T172" s="5">
        <v>0</v>
      </c>
      <c r="U172" s="5">
        <v>26317.25</v>
      </c>
      <c r="V172" s="5">
        <v>0</v>
      </c>
      <c r="W172" s="5">
        <v>0</v>
      </c>
      <c r="X172" s="5">
        <v>0</v>
      </c>
      <c r="Y172" s="5">
        <v>0</v>
      </c>
      <c r="Z172" s="5">
        <v>26317.25</v>
      </c>
      <c r="AA172" s="5">
        <v>0</v>
      </c>
      <c r="AB172" s="5">
        <v>0</v>
      </c>
    </row>
    <row r="173" spans="1:28" ht="26" x14ac:dyDescent="0.3">
      <c r="A173" s="1" t="s">
        <v>106</v>
      </c>
      <c r="B173" s="6" t="s">
        <v>107</v>
      </c>
      <c r="C173" s="1" t="s">
        <v>51</v>
      </c>
      <c r="D173" s="17" t="s">
        <v>30</v>
      </c>
      <c r="E173" s="6"/>
      <c r="F173" s="17" t="s">
        <v>176</v>
      </c>
      <c r="G173" s="3" t="s">
        <v>107</v>
      </c>
      <c r="H173" s="5"/>
      <c r="I173" s="5"/>
      <c r="J173" s="5">
        <f t="shared" si="43"/>
        <v>0</v>
      </c>
      <c r="K173" s="19"/>
      <c r="L173" s="19"/>
      <c r="M173" s="19">
        <v>2532053</v>
      </c>
      <c r="N173" s="5">
        <v>5064106</v>
      </c>
      <c r="O173" s="5">
        <v>0</v>
      </c>
      <c r="P173" s="5">
        <v>0</v>
      </c>
      <c r="Q173" s="5">
        <v>0</v>
      </c>
      <c r="R173" s="5">
        <v>0</v>
      </c>
      <c r="S173" s="5">
        <v>5064106</v>
      </c>
      <c r="T173" s="5">
        <v>0</v>
      </c>
      <c r="U173" s="5">
        <v>0</v>
      </c>
      <c r="V173" s="5">
        <v>0</v>
      </c>
      <c r="W173" s="5">
        <v>0</v>
      </c>
      <c r="X173" s="5">
        <v>5064106</v>
      </c>
      <c r="Y173" s="5">
        <v>0</v>
      </c>
      <c r="Z173" s="5"/>
      <c r="AA173" s="5">
        <v>0</v>
      </c>
      <c r="AB173" s="5">
        <v>0</v>
      </c>
    </row>
    <row r="174" spans="1:28" ht="52" x14ac:dyDescent="0.3">
      <c r="A174" s="1" t="s">
        <v>134</v>
      </c>
      <c r="B174" s="6" t="s">
        <v>135</v>
      </c>
      <c r="C174" s="1" t="s">
        <v>51</v>
      </c>
      <c r="D174" s="17" t="s">
        <v>87</v>
      </c>
      <c r="E174" s="6"/>
      <c r="F174" s="17" t="s">
        <v>176</v>
      </c>
      <c r="G174" s="3" t="s">
        <v>135</v>
      </c>
      <c r="H174" s="5"/>
      <c r="I174" s="5"/>
      <c r="J174" s="5">
        <f t="shared" si="43"/>
        <v>0</v>
      </c>
      <c r="K174" s="19"/>
      <c r="L174" s="19"/>
      <c r="M174" s="19"/>
      <c r="N174" s="5">
        <v>0</v>
      </c>
      <c r="O174" s="5">
        <v>0</v>
      </c>
      <c r="P174" s="5">
        <v>4919353.3303844538</v>
      </c>
      <c r="Q174" s="5">
        <v>0</v>
      </c>
      <c r="R174" s="5">
        <v>0</v>
      </c>
      <c r="S174" s="5">
        <v>0</v>
      </c>
      <c r="T174" s="5">
        <v>0</v>
      </c>
      <c r="U174" s="5">
        <v>4919353.3303844538</v>
      </c>
      <c r="V174" s="5">
        <v>0</v>
      </c>
      <c r="W174" s="5">
        <v>0</v>
      </c>
      <c r="X174" s="5">
        <v>0</v>
      </c>
      <c r="Y174" s="5">
        <v>0</v>
      </c>
      <c r="Z174" s="5">
        <v>4919353.3303844538</v>
      </c>
      <c r="AA174" s="5">
        <v>0</v>
      </c>
      <c r="AB174" s="5">
        <v>0</v>
      </c>
    </row>
    <row r="175" spans="1:28" ht="39" x14ac:dyDescent="0.3">
      <c r="A175" s="1" t="s">
        <v>136</v>
      </c>
      <c r="B175" s="6" t="s">
        <v>137</v>
      </c>
      <c r="C175" s="1" t="s">
        <v>51</v>
      </c>
      <c r="D175" s="17" t="s">
        <v>87</v>
      </c>
      <c r="E175" s="6"/>
      <c r="F175" s="17" t="s">
        <v>176</v>
      </c>
      <c r="G175" s="3" t="s">
        <v>137</v>
      </c>
      <c r="H175" s="5"/>
      <c r="I175" s="5"/>
      <c r="J175" s="5">
        <f t="shared" si="43"/>
        <v>0</v>
      </c>
      <c r="K175" s="19" t="s">
        <v>366</v>
      </c>
      <c r="L175" s="19"/>
      <c r="M175" s="19"/>
      <c r="N175" s="5">
        <v>2189846.0240000002</v>
      </c>
      <c r="O175" s="5">
        <v>0</v>
      </c>
      <c r="P175" s="5">
        <v>1187570.648</v>
      </c>
      <c r="Q175" s="5">
        <v>0</v>
      </c>
      <c r="R175" s="5">
        <v>0</v>
      </c>
      <c r="S175" s="5">
        <v>2189846.0240000002</v>
      </c>
      <c r="T175" s="5">
        <v>0</v>
      </c>
      <c r="U175" s="5">
        <v>1187570.648</v>
      </c>
      <c r="V175" s="5">
        <v>0</v>
      </c>
      <c r="W175" s="5">
        <v>0</v>
      </c>
      <c r="X175" s="5">
        <v>2189846.0240000002</v>
      </c>
      <c r="Y175" s="5">
        <v>0</v>
      </c>
      <c r="Z175" s="5">
        <v>1187570.648</v>
      </c>
      <c r="AA175" s="5">
        <v>0</v>
      </c>
      <c r="AB175" s="5">
        <v>0</v>
      </c>
    </row>
    <row r="176" spans="1:28" ht="26" x14ac:dyDescent="0.3">
      <c r="A176" s="1" t="s">
        <v>159</v>
      </c>
      <c r="B176" s="6" t="s">
        <v>160</v>
      </c>
      <c r="C176" s="1" t="s">
        <v>51</v>
      </c>
      <c r="D176" s="17" t="s">
        <v>87</v>
      </c>
      <c r="E176" s="6"/>
      <c r="F176" s="17" t="s">
        <v>176</v>
      </c>
      <c r="G176" s="3" t="s">
        <v>160</v>
      </c>
      <c r="H176" s="5"/>
      <c r="I176" s="5"/>
      <c r="J176" s="5">
        <f t="shared" si="43"/>
        <v>0</v>
      </c>
      <c r="K176" s="19"/>
      <c r="L176" s="19"/>
      <c r="M176" s="19"/>
      <c r="N176" s="5">
        <v>0</v>
      </c>
      <c r="O176" s="5">
        <v>0</v>
      </c>
      <c r="P176" s="5">
        <v>1390586.4775000003</v>
      </c>
      <c r="Q176" s="5">
        <v>0</v>
      </c>
      <c r="R176" s="5">
        <v>0</v>
      </c>
      <c r="S176" s="5">
        <v>0</v>
      </c>
      <c r="T176" s="5">
        <v>0</v>
      </c>
      <c r="U176" s="5">
        <v>2376987.0339000002</v>
      </c>
      <c r="V176" s="5">
        <v>0</v>
      </c>
      <c r="W176" s="5">
        <v>0</v>
      </c>
      <c r="X176" s="5">
        <v>0</v>
      </c>
      <c r="Y176" s="5">
        <v>0</v>
      </c>
      <c r="Z176" s="5">
        <v>3361387.5902999998</v>
      </c>
      <c r="AA176" s="5"/>
      <c r="AB176" s="5">
        <v>0</v>
      </c>
    </row>
    <row r="177" spans="1:28" ht="26.5" x14ac:dyDescent="0.35">
      <c r="A177" s="1" t="s">
        <v>432</v>
      </c>
      <c r="B177" s="6" t="s">
        <v>433</v>
      </c>
      <c r="C177" s="1" t="s">
        <v>434</v>
      </c>
      <c r="D177" s="17" t="s">
        <v>87</v>
      </c>
      <c r="E177" s="6"/>
      <c r="F177" s="17"/>
      <c r="G177" s="36" t="s">
        <v>465</v>
      </c>
      <c r="H177" s="17"/>
      <c r="I177" s="17"/>
      <c r="J177" s="18">
        <f t="shared" si="43"/>
        <v>0</v>
      </c>
      <c r="K177" s="17"/>
      <c r="L177" s="17"/>
      <c r="M177" s="17"/>
      <c r="N177" s="5">
        <f t="shared" ref="N177:N185" si="44">M177*J177</f>
        <v>0</v>
      </c>
      <c r="O177" s="5">
        <v>0</v>
      </c>
      <c r="P177" s="35">
        <v>7214694.46</v>
      </c>
      <c r="Q177" s="5">
        <v>0</v>
      </c>
      <c r="R177" s="5">
        <v>0</v>
      </c>
      <c r="S177" s="5">
        <f t="shared" ref="S177:S208" si="45">N177</f>
        <v>0</v>
      </c>
      <c r="T177" s="5">
        <f t="shared" ref="T177:T208" si="46">O177</f>
        <v>0</v>
      </c>
      <c r="U177" s="5">
        <f t="shared" ref="U177:U208" si="47">P177</f>
        <v>7214694.46</v>
      </c>
      <c r="V177" s="5">
        <f t="shared" ref="V177:V208" si="48">Q177</f>
        <v>0</v>
      </c>
      <c r="W177" s="5">
        <f t="shared" ref="W177:W208" si="49">R177</f>
        <v>0</v>
      </c>
      <c r="X177" s="5">
        <f>N177</f>
        <v>0</v>
      </c>
      <c r="Y177" s="5">
        <f>O177</f>
        <v>0</v>
      </c>
      <c r="Z177" s="5">
        <f>P177</f>
        <v>7214694.46</v>
      </c>
      <c r="AA177" s="5">
        <f>Q177</f>
        <v>0</v>
      </c>
      <c r="AB177" s="5">
        <f>R177</f>
        <v>0</v>
      </c>
    </row>
    <row r="178" spans="1:28" x14ac:dyDescent="0.3">
      <c r="A178" s="1" t="s">
        <v>435</v>
      </c>
      <c r="B178" s="6" t="s">
        <v>467</v>
      </c>
      <c r="C178" s="1" t="s">
        <v>29</v>
      </c>
      <c r="D178" s="17" t="s">
        <v>87</v>
      </c>
      <c r="E178" s="6" t="s">
        <v>466</v>
      </c>
      <c r="F178" s="17" t="s">
        <v>436</v>
      </c>
      <c r="G178" s="3" t="s">
        <v>437</v>
      </c>
      <c r="H178" s="17">
        <v>39.29</v>
      </c>
      <c r="I178" s="17">
        <v>41.24</v>
      </c>
      <c r="J178" s="18">
        <f t="shared" si="43"/>
        <v>1.9500000000000028</v>
      </c>
      <c r="K178" s="17">
        <v>51</v>
      </c>
      <c r="L178" s="17"/>
      <c r="M178" s="17">
        <v>0</v>
      </c>
      <c r="N178" s="5">
        <f t="shared" si="44"/>
        <v>0</v>
      </c>
      <c r="O178" s="5">
        <v>0</v>
      </c>
      <c r="P178" s="5">
        <v>0</v>
      </c>
      <c r="Q178" s="5">
        <f t="shared" ref="Q178:Q209" si="50">SUM(K178:M178)*J178</f>
        <v>99.450000000000145</v>
      </c>
      <c r="R178" s="5">
        <v>0</v>
      </c>
      <c r="S178" s="5">
        <f t="shared" si="45"/>
        <v>0</v>
      </c>
      <c r="T178" s="5">
        <f t="shared" si="46"/>
        <v>0</v>
      </c>
      <c r="U178" s="5">
        <f t="shared" si="47"/>
        <v>0</v>
      </c>
      <c r="V178" s="5">
        <f t="shared" si="48"/>
        <v>99.450000000000145</v>
      </c>
      <c r="W178" s="5">
        <f t="shared" si="49"/>
        <v>0</v>
      </c>
      <c r="X178" s="5">
        <f t="shared" ref="X178:X209" si="51">N178</f>
        <v>0</v>
      </c>
      <c r="Y178" s="5">
        <f t="shared" ref="Y178:Y209" si="52">O178</f>
        <v>0</v>
      </c>
      <c r="Z178" s="5">
        <f t="shared" ref="Z178:Z209" si="53">P178</f>
        <v>0</v>
      </c>
      <c r="AA178" s="5">
        <f t="shared" ref="AA178:AA209" si="54">Q178</f>
        <v>99.450000000000145</v>
      </c>
    </row>
    <row r="179" spans="1:28" x14ac:dyDescent="0.3">
      <c r="A179" s="1" t="s">
        <v>435</v>
      </c>
      <c r="B179" s="6" t="s">
        <v>467</v>
      </c>
      <c r="C179" s="1" t="s">
        <v>29</v>
      </c>
      <c r="D179" s="17" t="s">
        <v>87</v>
      </c>
      <c r="E179" s="6" t="s">
        <v>466</v>
      </c>
      <c r="F179" s="17" t="s">
        <v>438</v>
      </c>
      <c r="G179" s="3" t="s">
        <v>439</v>
      </c>
      <c r="H179" s="17">
        <v>18.09</v>
      </c>
      <c r="I179" s="17">
        <v>18.690000000000001</v>
      </c>
      <c r="J179" s="18">
        <f t="shared" si="43"/>
        <v>0.60000000000000142</v>
      </c>
      <c r="K179" s="17">
        <v>7</v>
      </c>
      <c r="L179" s="17"/>
      <c r="M179" s="17">
        <v>0</v>
      </c>
      <c r="N179" s="5">
        <f t="shared" si="44"/>
        <v>0</v>
      </c>
      <c r="O179" s="5">
        <v>0</v>
      </c>
      <c r="P179" s="5">
        <v>0</v>
      </c>
      <c r="Q179" s="5">
        <f t="shared" si="50"/>
        <v>4.2000000000000099</v>
      </c>
      <c r="R179" s="5">
        <v>0</v>
      </c>
      <c r="S179" s="5">
        <f t="shared" si="45"/>
        <v>0</v>
      </c>
      <c r="T179" s="5">
        <f t="shared" si="46"/>
        <v>0</v>
      </c>
      <c r="U179" s="5">
        <f t="shared" si="47"/>
        <v>0</v>
      </c>
      <c r="V179" s="5">
        <f t="shared" si="48"/>
        <v>4.2000000000000099</v>
      </c>
      <c r="W179" s="5">
        <f t="shared" si="49"/>
        <v>0</v>
      </c>
      <c r="X179" s="5">
        <f t="shared" si="51"/>
        <v>0</v>
      </c>
      <c r="Y179" s="5">
        <f t="shared" si="52"/>
        <v>0</v>
      </c>
      <c r="Z179" s="5">
        <f t="shared" si="53"/>
        <v>0</v>
      </c>
      <c r="AA179" s="5">
        <f t="shared" si="54"/>
        <v>4.2000000000000099</v>
      </c>
      <c r="AB179" s="5">
        <f t="shared" ref="AB179:AB210" si="55">R178</f>
        <v>0</v>
      </c>
    </row>
    <row r="180" spans="1:28" ht="26" x14ac:dyDescent="0.3">
      <c r="A180" s="1" t="s">
        <v>435</v>
      </c>
      <c r="B180" s="6" t="s">
        <v>467</v>
      </c>
      <c r="C180" s="1" t="s">
        <v>29</v>
      </c>
      <c r="D180" s="17" t="s">
        <v>87</v>
      </c>
      <c r="E180" s="6" t="s">
        <v>466</v>
      </c>
      <c r="F180" s="17" t="s">
        <v>440</v>
      </c>
      <c r="G180" s="3" t="s">
        <v>441</v>
      </c>
      <c r="H180" s="17">
        <v>16.43</v>
      </c>
      <c r="I180" s="17">
        <v>19.45</v>
      </c>
      <c r="J180" s="18">
        <f t="shared" si="43"/>
        <v>3.0199999999999996</v>
      </c>
      <c r="K180" s="17">
        <v>191</v>
      </c>
      <c r="L180" s="17"/>
      <c r="M180" s="17">
        <v>0</v>
      </c>
      <c r="N180" s="5">
        <f t="shared" si="44"/>
        <v>0</v>
      </c>
      <c r="O180" s="5">
        <v>0</v>
      </c>
      <c r="P180" s="5">
        <v>0</v>
      </c>
      <c r="Q180" s="5">
        <f t="shared" si="50"/>
        <v>576.81999999999994</v>
      </c>
      <c r="R180" s="5">
        <v>0</v>
      </c>
      <c r="S180" s="5">
        <f t="shared" si="45"/>
        <v>0</v>
      </c>
      <c r="T180" s="5">
        <f t="shared" si="46"/>
        <v>0</v>
      </c>
      <c r="U180" s="5">
        <f t="shared" si="47"/>
        <v>0</v>
      </c>
      <c r="V180" s="5">
        <f t="shared" si="48"/>
        <v>576.81999999999994</v>
      </c>
      <c r="W180" s="5">
        <f t="shared" si="49"/>
        <v>0</v>
      </c>
      <c r="X180" s="5">
        <f t="shared" si="51"/>
        <v>0</v>
      </c>
      <c r="Y180" s="5">
        <f t="shared" si="52"/>
        <v>0</v>
      </c>
      <c r="Z180" s="5">
        <f t="shared" si="53"/>
        <v>0</v>
      </c>
      <c r="AA180" s="5">
        <f t="shared" si="54"/>
        <v>576.81999999999994</v>
      </c>
      <c r="AB180" s="5">
        <f t="shared" si="55"/>
        <v>0</v>
      </c>
    </row>
    <row r="181" spans="1:28" x14ac:dyDescent="0.3">
      <c r="A181" s="1" t="s">
        <v>435</v>
      </c>
      <c r="B181" s="6" t="s">
        <v>467</v>
      </c>
      <c r="C181" s="1" t="s">
        <v>29</v>
      </c>
      <c r="D181" s="17" t="s">
        <v>87</v>
      </c>
      <c r="E181" s="6" t="s">
        <v>466</v>
      </c>
      <c r="F181" s="17" t="s">
        <v>442</v>
      </c>
      <c r="G181" s="3" t="s">
        <v>443</v>
      </c>
      <c r="H181" s="17">
        <v>66.680000000000007</v>
      </c>
      <c r="I181" s="17">
        <v>67.56</v>
      </c>
      <c r="J181" s="18">
        <f t="shared" si="43"/>
        <v>0.87999999999999545</v>
      </c>
      <c r="K181" s="17">
        <v>38</v>
      </c>
      <c r="L181" s="17"/>
      <c r="M181" s="17">
        <v>0</v>
      </c>
      <c r="N181" s="5">
        <f t="shared" si="44"/>
        <v>0</v>
      </c>
      <c r="O181" s="5">
        <v>0</v>
      </c>
      <c r="P181" s="5">
        <v>0</v>
      </c>
      <c r="Q181" s="5">
        <f t="shared" si="50"/>
        <v>33.439999999999827</v>
      </c>
      <c r="R181" s="5">
        <v>0</v>
      </c>
      <c r="S181" s="5">
        <f t="shared" si="45"/>
        <v>0</v>
      </c>
      <c r="T181" s="5">
        <f t="shared" si="46"/>
        <v>0</v>
      </c>
      <c r="U181" s="5">
        <f t="shared" si="47"/>
        <v>0</v>
      </c>
      <c r="V181" s="5">
        <f t="shared" si="48"/>
        <v>33.439999999999827</v>
      </c>
      <c r="W181" s="5">
        <f t="shared" si="49"/>
        <v>0</v>
      </c>
      <c r="X181" s="5">
        <f t="shared" si="51"/>
        <v>0</v>
      </c>
      <c r="Y181" s="5">
        <f t="shared" si="52"/>
        <v>0</v>
      </c>
      <c r="Z181" s="5">
        <f t="shared" si="53"/>
        <v>0</v>
      </c>
      <c r="AA181" s="5">
        <f t="shared" si="54"/>
        <v>33.439999999999827</v>
      </c>
      <c r="AB181" s="5">
        <f t="shared" si="55"/>
        <v>0</v>
      </c>
    </row>
    <row r="182" spans="1:28" ht="26" x14ac:dyDescent="0.3">
      <c r="A182" s="1" t="s">
        <v>435</v>
      </c>
      <c r="B182" s="6" t="s">
        <v>467</v>
      </c>
      <c r="C182" s="1" t="s">
        <v>29</v>
      </c>
      <c r="D182" s="17" t="s">
        <v>87</v>
      </c>
      <c r="E182" s="6" t="s">
        <v>466</v>
      </c>
      <c r="F182" s="17" t="s">
        <v>444</v>
      </c>
      <c r="G182" s="3" t="s">
        <v>445</v>
      </c>
      <c r="H182" s="17">
        <v>14.72</v>
      </c>
      <c r="I182" s="17">
        <v>15.2</v>
      </c>
      <c r="J182" s="18">
        <f t="shared" si="43"/>
        <v>0.47999999999999865</v>
      </c>
      <c r="K182" s="17">
        <v>90</v>
      </c>
      <c r="L182" s="17"/>
      <c r="M182" s="17">
        <v>0</v>
      </c>
      <c r="N182" s="5">
        <f t="shared" si="44"/>
        <v>0</v>
      </c>
      <c r="O182" s="5">
        <v>0</v>
      </c>
      <c r="P182" s="5">
        <v>0</v>
      </c>
      <c r="Q182" s="5">
        <f t="shared" si="50"/>
        <v>43.199999999999875</v>
      </c>
      <c r="R182" s="5">
        <v>0</v>
      </c>
      <c r="S182" s="5">
        <f t="shared" si="45"/>
        <v>0</v>
      </c>
      <c r="T182" s="5">
        <f t="shared" si="46"/>
        <v>0</v>
      </c>
      <c r="U182" s="5">
        <f t="shared" si="47"/>
        <v>0</v>
      </c>
      <c r="V182" s="5">
        <f t="shared" si="48"/>
        <v>43.199999999999875</v>
      </c>
      <c r="W182" s="5">
        <f t="shared" si="49"/>
        <v>0</v>
      </c>
      <c r="X182" s="5">
        <f t="shared" si="51"/>
        <v>0</v>
      </c>
      <c r="Y182" s="5">
        <f t="shared" si="52"/>
        <v>0</v>
      </c>
      <c r="Z182" s="5">
        <f t="shared" si="53"/>
        <v>0</v>
      </c>
      <c r="AA182" s="5">
        <f t="shared" si="54"/>
        <v>43.199999999999875</v>
      </c>
      <c r="AB182" s="5">
        <f t="shared" si="55"/>
        <v>0</v>
      </c>
    </row>
    <row r="183" spans="1:28" x14ac:dyDescent="0.3">
      <c r="A183" s="1" t="s">
        <v>435</v>
      </c>
      <c r="B183" s="6" t="s">
        <v>467</v>
      </c>
      <c r="C183" s="1" t="s">
        <v>29</v>
      </c>
      <c r="D183" s="17" t="s">
        <v>87</v>
      </c>
      <c r="E183" s="6" t="s">
        <v>466</v>
      </c>
      <c r="F183" s="17" t="s">
        <v>446</v>
      </c>
      <c r="G183" s="3" t="s">
        <v>447</v>
      </c>
      <c r="H183" s="17">
        <v>20.84</v>
      </c>
      <c r="I183" s="17">
        <v>26.3</v>
      </c>
      <c r="J183" s="18">
        <f t="shared" si="43"/>
        <v>5.4600000000000009</v>
      </c>
      <c r="K183" s="17">
        <v>399</v>
      </c>
      <c r="L183" s="17"/>
      <c r="M183" s="17">
        <v>0</v>
      </c>
      <c r="N183" s="5">
        <f t="shared" si="44"/>
        <v>0</v>
      </c>
      <c r="O183" s="5">
        <v>0</v>
      </c>
      <c r="P183" s="5">
        <v>0</v>
      </c>
      <c r="Q183" s="5">
        <f t="shared" si="50"/>
        <v>2178.5400000000004</v>
      </c>
      <c r="R183" s="5">
        <v>0</v>
      </c>
      <c r="S183" s="5">
        <f t="shared" si="45"/>
        <v>0</v>
      </c>
      <c r="T183" s="5">
        <f t="shared" si="46"/>
        <v>0</v>
      </c>
      <c r="U183" s="5">
        <f t="shared" si="47"/>
        <v>0</v>
      </c>
      <c r="V183" s="5">
        <f t="shared" si="48"/>
        <v>2178.5400000000004</v>
      </c>
      <c r="W183" s="5">
        <f t="shared" si="49"/>
        <v>0</v>
      </c>
      <c r="X183" s="5">
        <f t="shared" si="51"/>
        <v>0</v>
      </c>
      <c r="Y183" s="5">
        <f t="shared" si="52"/>
        <v>0</v>
      </c>
      <c r="Z183" s="5">
        <f t="shared" si="53"/>
        <v>0</v>
      </c>
      <c r="AA183" s="5">
        <f t="shared" si="54"/>
        <v>2178.5400000000004</v>
      </c>
      <c r="AB183" s="5">
        <f t="shared" si="55"/>
        <v>0</v>
      </c>
    </row>
    <row r="184" spans="1:28" ht="26" x14ac:dyDescent="0.3">
      <c r="A184" s="1" t="s">
        <v>435</v>
      </c>
      <c r="B184" s="6" t="s">
        <v>467</v>
      </c>
      <c r="C184" s="1" t="s">
        <v>29</v>
      </c>
      <c r="D184" s="17" t="s">
        <v>87</v>
      </c>
      <c r="E184" s="6" t="s">
        <v>466</v>
      </c>
      <c r="F184" s="17" t="s">
        <v>448</v>
      </c>
      <c r="G184" s="3" t="s">
        <v>449</v>
      </c>
      <c r="H184" s="17">
        <v>12.4</v>
      </c>
      <c r="I184" s="17">
        <v>13.33</v>
      </c>
      <c r="J184" s="18">
        <f t="shared" si="43"/>
        <v>0.92999999999999972</v>
      </c>
      <c r="K184" s="17">
        <v>587</v>
      </c>
      <c r="L184" s="17"/>
      <c r="M184" s="17">
        <v>0</v>
      </c>
      <c r="N184" s="5">
        <f t="shared" si="44"/>
        <v>0</v>
      </c>
      <c r="O184" s="5">
        <v>0</v>
      </c>
      <c r="P184" s="5">
        <v>0</v>
      </c>
      <c r="Q184" s="5">
        <f t="shared" si="50"/>
        <v>545.90999999999985</v>
      </c>
      <c r="R184" s="5">
        <v>0</v>
      </c>
      <c r="S184" s="5">
        <f t="shared" si="45"/>
        <v>0</v>
      </c>
      <c r="T184" s="5">
        <f t="shared" si="46"/>
        <v>0</v>
      </c>
      <c r="U184" s="5">
        <f t="shared" si="47"/>
        <v>0</v>
      </c>
      <c r="V184" s="5">
        <f t="shared" si="48"/>
        <v>545.90999999999985</v>
      </c>
      <c r="W184" s="5">
        <f t="shared" si="49"/>
        <v>0</v>
      </c>
      <c r="X184" s="5">
        <f t="shared" si="51"/>
        <v>0</v>
      </c>
      <c r="Y184" s="5">
        <f t="shared" si="52"/>
        <v>0</v>
      </c>
      <c r="Z184" s="5">
        <f t="shared" si="53"/>
        <v>0</v>
      </c>
      <c r="AA184" s="5">
        <f t="shared" si="54"/>
        <v>545.90999999999985</v>
      </c>
      <c r="AB184" s="5">
        <f t="shared" si="55"/>
        <v>0</v>
      </c>
    </row>
    <row r="185" spans="1:28" ht="26" x14ac:dyDescent="0.3">
      <c r="A185" s="1" t="s">
        <v>435</v>
      </c>
      <c r="B185" s="6" t="s">
        <v>467</v>
      </c>
      <c r="C185" s="1" t="s">
        <v>29</v>
      </c>
      <c r="D185" s="17" t="s">
        <v>87</v>
      </c>
      <c r="E185" s="6" t="s">
        <v>466</v>
      </c>
      <c r="F185" s="17" t="s">
        <v>450</v>
      </c>
      <c r="G185" s="3" t="s">
        <v>451</v>
      </c>
      <c r="H185" s="17">
        <v>10.52</v>
      </c>
      <c r="I185" s="17">
        <v>10.83</v>
      </c>
      <c r="J185" s="18">
        <f t="shared" si="43"/>
        <v>0.3100000000000005</v>
      </c>
      <c r="K185" s="17">
        <v>204</v>
      </c>
      <c r="L185" s="17"/>
      <c r="M185" s="17">
        <v>0</v>
      </c>
      <c r="N185" s="5">
        <f t="shared" si="44"/>
        <v>0</v>
      </c>
      <c r="O185" s="5">
        <v>0</v>
      </c>
      <c r="P185" s="5">
        <v>0</v>
      </c>
      <c r="Q185" s="5">
        <f t="shared" si="50"/>
        <v>63.240000000000101</v>
      </c>
      <c r="R185" s="5">
        <v>0</v>
      </c>
      <c r="S185" s="5">
        <f t="shared" si="45"/>
        <v>0</v>
      </c>
      <c r="T185" s="5">
        <f t="shared" si="46"/>
        <v>0</v>
      </c>
      <c r="U185" s="5">
        <f t="shared" si="47"/>
        <v>0</v>
      </c>
      <c r="V185" s="5">
        <f t="shared" si="48"/>
        <v>63.240000000000101</v>
      </c>
      <c r="W185" s="5">
        <f t="shared" si="49"/>
        <v>0</v>
      </c>
      <c r="X185" s="5">
        <f t="shared" si="51"/>
        <v>0</v>
      </c>
      <c r="Y185" s="5">
        <f t="shared" si="52"/>
        <v>0</v>
      </c>
      <c r="Z185" s="5">
        <f t="shared" si="53"/>
        <v>0</v>
      </c>
      <c r="AA185" s="5">
        <f t="shared" si="54"/>
        <v>63.240000000000101</v>
      </c>
      <c r="AB185" s="5">
        <f t="shared" si="55"/>
        <v>0</v>
      </c>
    </row>
    <row r="186" spans="1:28" x14ac:dyDescent="0.3">
      <c r="A186" s="1" t="s">
        <v>435</v>
      </c>
      <c r="B186" s="6" t="s">
        <v>467</v>
      </c>
      <c r="C186" s="1" t="s">
        <v>29</v>
      </c>
      <c r="D186" s="17" t="s">
        <v>87</v>
      </c>
      <c r="E186" s="6" t="s">
        <v>466</v>
      </c>
      <c r="F186" s="17">
        <v>48007</v>
      </c>
      <c r="G186" s="3" t="s">
        <v>452</v>
      </c>
      <c r="H186" s="17">
        <v>11.69</v>
      </c>
      <c r="I186" s="17">
        <v>12.29</v>
      </c>
      <c r="J186" s="18">
        <f t="shared" si="43"/>
        <v>0.59999999999999964</v>
      </c>
      <c r="K186" s="17">
        <v>386</v>
      </c>
      <c r="L186" s="17"/>
      <c r="M186" s="17">
        <v>47</v>
      </c>
      <c r="N186" s="5">
        <v>0</v>
      </c>
      <c r="O186" s="5">
        <v>0</v>
      </c>
      <c r="P186" s="5">
        <v>0</v>
      </c>
      <c r="Q186" s="5">
        <f t="shared" si="50"/>
        <v>259.79999999999984</v>
      </c>
      <c r="R186" s="5">
        <v>0</v>
      </c>
      <c r="S186" s="5">
        <f t="shared" si="45"/>
        <v>0</v>
      </c>
      <c r="T186" s="5">
        <f t="shared" si="46"/>
        <v>0</v>
      </c>
      <c r="U186" s="5">
        <f t="shared" si="47"/>
        <v>0</v>
      </c>
      <c r="V186" s="5">
        <f t="shared" si="48"/>
        <v>259.79999999999984</v>
      </c>
      <c r="W186" s="5">
        <f t="shared" si="49"/>
        <v>0</v>
      </c>
      <c r="X186" s="5">
        <f t="shared" si="51"/>
        <v>0</v>
      </c>
      <c r="Y186" s="5">
        <f t="shared" si="52"/>
        <v>0</v>
      </c>
      <c r="Z186" s="5">
        <f t="shared" si="53"/>
        <v>0</v>
      </c>
      <c r="AA186" s="5">
        <f t="shared" si="54"/>
        <v>259.79999999999984</v>
      </c>
      <c r="AB186" s="5">
        <f t="shared" si="55"/>
        <v>0</v>
      </c>
    </row>
    <row r="187" spans="1:28" ht="26" x14ac:dyDescent="0.3">
      <c r="A187" s="1" t="s">
        <v>435</v>
      </c>
      <c r="B187" s="6" t="s">
        <v>467</v>
      </c>
      <c r="C187" s="1" t="s">
        <v>29</v>
      </c>
      <c r="D187" s="17" t="s">
        <v>87</v>
      </c>
      <c r="E187" s="6" t="s">
        <v>466</v>
      </c>
      <c r="F187" s="17">
        <v>47099</v>
      </c>
      <c r="G187" s="3" t="s">
        <v>453</v>
      </c>
      <c r="H187" s="17">
        <v>57.18</v>
      </c>
      <c r="I187" s="17">
        <v>61.6</v>
      </c>
      <c r="J187" s="18">
        <f t="shared" si="43"/>
        <v>4.4200000000000017</v>
      </c>
      <c r="K187" s="17">
        <v>32</v>
      </c>
      <c r="L187" s="17"/>
      <c r="M187" s="17">
        <v>1</v>
      </c>
      <c r="N187" s="5">
        <v>0</v>
      </c>
      <c r="O187" s="5">
        <v>0</v>
      </c>
      <c r="P187" s="5">
        <v>0</v>
      </c>
      <c r="Q187" s="5">
        <f t="shared" si="50"/>
        <v>145.86000000000007</v>
      </c>
      <c r="R187" s="5">
        <v>0</v>
      </c>
      <c r="S187" s="5">
        <f t="shared" si="45"/>
        <v>0</v>
      </c>
      <c r="T187" s="5">
        <f t="shared" si="46"/>
        <v>0</v>
      </c>
      <c r="U187" s="5">
        <f t="shared" si="47"/>
        <v>0</v>
      </c>
      <c r="V187" s="5">
        <f t="shared" si="48"/>
        <v>145.86000000000007</v>
      </c>
      <c r="W187" s="5">
        <f t="shared" si="49"/>
        <v>0</v>
      </c>
      <c r="X187" s="5">
        <f t="shared" si="51"/>
        <v>0</v>
      </c>
      <c r="Y187" s="5">
        <f t="shared" si="52"/>
        <v>0</v>
      </c>
      <c r="Z187" s="5">
        <f t="shared" si="53"/>
        <v>0</v>
      </c>
      <c r="AA187" s="5">
        <f t="shared" si="54"/>
        <v>145.86000000000007</v>
      </c>
      <c r="AB187" s="5">
        <f t="shared" si="55"/>
        <v>0</v>
      </c>
    </row>
    <row r="188" spans="1:28" x14ac:dyDescent="0.3">
      <c r="A188" s="1" t="s">
        <v>435</v>
      </c>
      <c r="B188" s="6" t="s">
        <v>467</v>
      </c>
      <c r="C188" s="1" t="s">
        <v>29</v>
      </c>
      <c r="D188" s="17" t="s">
        <v>87</v>
      </c>
      <c r="E188" s="6" t="s">
        <v>466</v>
      </c>
      <c r="F188" s="17">
        <v>41325</v>
      </c>
      <c r="G188" s="3" t="s">
        <v>454</v>
      </c>
      <c r="H188" s="17">
        <v>9.0299999999999994</v>
      </c>
      <c r="I188" s="17">
        <v>13.61</v>
      </c>
      <c r="J188" s="18">
        <f t="shared" si="43"/>
        <v>4.58</v>
      </c>
      <c r="K188" s="17">
        <v>139</v>
      </c>
      <c r="L188" s="17"/>
      <c r="M188" s="17">
        <v>19</v>
      </c>
      <c r="N188" s="5">
        <v>0</v>
      </c>
      <c r="O188" s="5">
        <v>0</v>
      </c>
      <c r="P188" s="5">
        <v>0</v>
      </c>
      <c r="Q188" s="5">
        <f t="shared" si="50"/>
        <v>723.64</v>
      </c>
      <c r="R188" s="5">
        <v>0</v>
      </c>
      <c r="S188" s="5">
        <f t="shared" si="45"/>
        <v>0</v>
      </c>
      <c r="T188" s="5">
        <f t="shared" si="46"/>
        <v>0</v>
      </c>
      <c r="U188" s="5">
        <f t="shared" si="47"/>
        <v>0</v>
      </c>
      <c r="V188" s="5">
        <f t="shared" si="48"/>
        <v>723.64</v>
      </c>
      <c r="W188" s="5">
        <f t="shared" si="49"/>
        <v>0</v>
      </c>
      <c r="X188" s="5">
        <f t="shared" si="51"/>
        <v>0</v>
      </c>
      <c r="Y188" s="5">
        <f t="shared" si="52"/>
        <v>0</v>
      </c>
      <c r="Z188" s="5">
        <f t="shared" si="53"/>
        <v>0</v>
      </c>
      <c r="AA188" s="5">
        <f t="shared" si="54"/>
        <v>723.64</v>
      </c>
      <c r="AB188" s="5">
        <f t="shared" si="55"/>
        <v>0</v>
      </c>
    </row>
    <row r="189" spans="1:28" x14ac:dyDescent="0.3">
      <c r="A189" s="1" t="s">
        <v>435</v>
      </c>
      <c r="B189" s="6" t="s">
        <v>467</v>
      </c>
      <c r="C189" s="1" t="s">
        <v>29</v>
      </c>
      <c r="D189" s="17" t="s">
        <v>87</v>
      </c>
      <c r="E189" s="6" t="s">
        <v>466</v>
      </c>
      <c r="F189" s="17">
        <v>48008</v>
      </c>
      <c r="G189" s="3" t="s">
        <v>455</v>
      </c>
      <c r="H189" s="17">
        <v>13.35</v>
      </c>
      <c r="I189" s="17">
        <v>17.78</v>
      </c>
      <c r="J189" s="18">
        <f t="shared" si="43"/>
        <v>4.4300000000000015</v>
      </c>
      <c r="K189" s="17">
        <v>194</v>
      </c>
      <c r="L189" s="17"/>
      <c r="M189" s="17">
        <v>41</v>
      </c>
      <c r="N189" s="5">
        <v>0</v>
      </c>
      <c r="O189" s="5">
        <v>0</v>
      </c>
      <c r="P189" s="5">
        <v>0</v>
      </c>
      <c r="Q189" s="5">
        <f t="shared" si="50"/>
        <v>1041.0500000000004</v>
      </c>
      <c r="R189" s="5">
        <v>0</v>
      </c>
      <c r="S189" s="5">
        <f t="shared" si="45"/>
        <v>0</v>
      </c>
      <c r="T189" s="5">
        <f t="shared" si="46"/>
        <v>0</v>
      </c>
      <c r="U189" s="5">
        <f t="shared" si="47"/>
        <v>0</v>
      </c>
      <c r="V189" s="5">
        <f t="shared" si="48"/>
        <v>1041.0500000000004</v>
      </c>
      <c r="W189" s="5">
        <f t="shared" si="49"/>
        <v>0</v>
      </c>
      <c r="X189" s="5">
        <f t="shared" si="51"/>
        <v>0</v>
      </c>
      <c r="Y189" s="5">
        <f t="shared" si="52"/>
        <v>0</v>
      </c>
      <c r="Z189" s="5">
        <f t="shared" si="53"/>
        <v>0</v>
      </c>
      <c r="AA189" s="5">
        <f t="shared" si="54"/>
        <v>1041.0500000000004</v>
      </c>
      <c r="AB189" s="5">
        <f t="shared" si="55"/>
        <v>0</v>
      </c>
    </row>
    <row r="190" spans="1:28" ht="26" x14ac:dyDescent="0.3">
      <c r="A190" s="1" t="s">
        <v>435</v>
      </c>
      <c r="B190" s="6" t="s">
        <v>467</v>
      </c>
      <c r="C190" s="1" t="s">
        <v>29</v>
      </c>
      <c r="D190" s="17" t="s">
        <v>87</v>
      </c>
      <c r="E190" s="6" t="s">
        <v>466</v>
      </c>
      <c r="F190" s="17">
        <v>40168</v>
      </c>
      <c r="G190" s="3" t="s">
        <v>456</v>
      </c>
      <c r="H190" s="17">
        <v>10.43</v>
      </c>
      <c r="I190" s="17">
        <v>12.71</v>
      </c>
      <c r="J190" s="18">
        <f t="shared" si="43"/>
        <v>2.2800000000000011</v>
      </c>
      <c r="K190" s="17">
        <v>4754</v>
      </c>
      <c r="L190" s="17"/>
      <c r="M190" s="17">
        <v>164</v>
      </c>
      <c r="N190" s="5">
        <v>0</v>
      </c>
      <c r="O190" s="5">
        <v>0</v>
      </c>
      <c r="P190" s="5">
        <v>0</v>
      </c>
      <c r="Q190" s="5">
        <f t="shared" si="50"/>
        <v>11213.040000000006</v>
      </c>
      <c r="R190" s="5">
        <v>0</v>
      </c>
      <c r="S190" s="5">
        <f t="shared" si="45"/>
        <v>0</v>
      </c>
      <c r="T190" s="5">
        <f t="shared" si="46"/>
        <v>0</v>
      </c>
      <c r="U190" s="5">
        <f t="shared" si="47"/>
        <v>0</v>
      </c>
      <c r="V190" s="5">
        <f t="shared" si="48"/>
        <v>11213.040000000006</v>
      </c>
      <c r="W190" s="5">
        <f t="shared" si="49"/>
        <v>0</v>
      </c>
      <c r="X190" s="5">
        <f t="shared" si="51"/>
        <v>0</v>
      </c>
      <c r="Y190" s="5">
        <f t="shared" si="52"/>
        <v>0</v>
      </c>
      <c r="Z190" s="5">
        <f t="shared" si="53"/>
        <v>0</v>
      </c>
      <c r="AA190" s="5">
        <f t="shared" si="54"/>
        <v>11213.040000000006</v>
      </c>
      <c r="AB190" s="5">
        <f t="shared" si="55"/>
        <v>0</v>
      </c>
    </row>
    <row r="191" spans="1:28" ht="26" x14ac:dyDescent="0.3">
      <c r="A191" s="1" t="s">
        <v>435</v>
      </c>
      <c r="B191" s="6" t="s">
        <v>467</v>
      </c>
      <c r="C191" s="1" t="s">
        <v>29</v>
      </c>
      <c r="D191" s="17" t="s">
        <v>87</v>
      </c>
      <c r="E191" s="6" t="s">
        <v>466</v>
      </c>
      <c r="F191" s="17">
        <v>47127</v>
      </c>
      <c r="G191" s="3" t="s">
        <v>457</v>
      </c>
      <c r="H191" s="17">
        <v>9.0500000000000007</v>
      </c>
      <c r="I191" s="17">
        <v>15.31</v>
      </c>
      <c r="J191" s="18">
        <f t="shared" si="43"/>
        <v>6.26</v>
      </c>
      <c r="K191" s="17">
        <v>1376</v>
      </c>
      <c r="L191" s="17"/>
      <c r="M191" s="17">
        <v>51</v>
      </c>
      <c r="N191" s="5">
        <v>0</v>
      </c>
      <c r="O191" s="5">
        <v>0</v>
      </c>
      <c r="P191" s="5">
        <v>0</v>
      </c>
      <c r="Q191" s="5">
        <f t="shared" si="50"/>
        <v>8933.02</v>
      </c>
      <c r="R191" s="5">
        <v>0</v>
      </c>
      <c r="S191" s="5">
        <f t="shared" si="45"/>
        <v>0</v>
      </c>
      <c r="T191" s="5">
        <f t="shared" si="46"/>
        <v>0</v>
      </c>
      <c r="U191" s="5">
        <f t="shared" si="47"/>
        <v>0</v>
      </c>
      <c r="V191" s="5">
        <f t="shared" si="48"/>
        <v>8933.02</v>
      </c>
      <c r="W191" s="5">
        <f t="shared" si="49"/>
        <v>0</v>
      </c>
      <c r="X191" s="5">
        <f t="shared" si="51"/>
        <v>0</v>
      </c>
      <c r="Y191" s="5">
        <f t="shared" si="52"/>
        <v>0</v>
      </c>
      <c r="Z191" s="5">
        <f t="shared" si="53"/>
        <v>0</v>
      </c>
      <c r="AA191" s="5">
        <f t="shared" si="54"/>
        <v>8933.02</v>
      </c>
      <c r="AB191" s="5">
        <f t="shared" si="55"/>
        <v>0</v>
      </c>
    </row>
    <row r="192" spans="1:28" ht="26" x14ac:dyDescent="0.3">
      <c r="A192" s="1" t="s">
        <v>435</v>
      </c>
      <c r="B192" s="6" t="s">
        <v>467</v>
      </c>
      <c r="C192" s="1" t="s">
        <v>29</v>
      </c>
      <c r="D192" s="17" t="s">
        <v>87</v>
      </c>
      <c r="E192" s="6" t="s">
        <v>466</v>
      </c>
      <c r="F192" s="17">
        <v>47128</v>
      </c>
      <c r="G192" s="3" t="s">
        <v>458</v>
      </c>
      <c r="H192" s="17">
        <v>10.26</v>
      </c>
      <c r="I192" s="17">
        <v>15.31</v>
      </c>
      <c r="J192" s="18">
        <f t="shared" si="43"/>
        <v>5.0500000000000007</v>
      </c>
      <c r="K192" s="17">
        <v>1291</v>
      </c>
      <c r="L192" s="17"/>
      <c r="M192" s="17">
        <v>48</v>
      </c>
      <c r="N192" s="5">
        <v>0</v>
      </c>
      <c r="O192" s="5">
        <v>0</v>
      </c>
      <c r="P192" s="5">
        <v>0</v>
      </c>
      <c r="Q192" s="5">
        <f t="shared" si="50"/>
        <v>6761.9500000000007</v>
      </c>
      <c r="R192" s="5">
        <v>0</v>
      </c>
      <c r="S192" s="5">
        <f t="shared" si="45"/>
        <v>0</v>
      </c>
      <c r="T192" s="5">
        <f t="shared" si="46"/>
        <v>0</v>
      </c>
      <c r="U192" s="5">
        <f t="shared" si="47"/>
        <v>0</v>
      </c>
      <c r="V192" s="5">
        <f t="shared" si="48"/>
        <v>6761.9500000000007</v>
      </c>
      <c r="W192" s="5">
        <f t="shared" si="49"/>
        <v>0</v>
      </c>
      <c r="X192" s="5">
        <f t="shared" si="51"/>
        <v>0</v>
      </c>
      <c r="Y192" s="5">
        <f t="shared" si="52"/>
        <v>0</v>
      </c>
      <c r="Z192" s="5">
        <f t="shared" si="53"/>
        <v>0</v>
      </c>
      <c r="AA192" s="5">
        <f t="shared" si="54"/>
        <v>6761.9500000000007</v>
      </c>
      <c r="AB192" s="5">
        <f t="shared" si="55"/>
        <v>0</v>
      </c>
    </row>
    <row r="193" spans="1:28" x14ac:dyDescent="0.3">
      <c r="A193" s="1" t="s">
        <v>435</v>
      </c>
      <c r="B193" s="6" t="s">
        <v>467</v>
      </c>
      <c r="C193" s="1" t="s">
        <v>29</v>
      </c>
      <c r="D193" s="17" t="s">
        <v>87</v>
      </c>
      <c r="E193" s="6" t="s">
        <v>466</v>
      </c>
      <c r="F193" s="17">
        <v>47129</v>
      </c>
      <c r="G193" s="3" t="s">
        <v>459</v>
      </c>
      <c r="H193" s="17">
        <v>19.91</v>
      </c>
      <c r="I193" s="17">
        <v>20.63</v>
      </c>
      <c r="J193" s="18">
        <f t="shared" si="43"/>
        <v>0.71999999999999886</v>
      </c>
      <c r="K193" s="17">
        <v>2</v>
      </c>
      <c r="L193" s="17"/>
      <c r="M193" s="17">
        <v>2</v>
      </c>
      <c r="N193" s="5">
        <v>0</v>
      </c>
      <c r="O193" s="5">
        <v>0</v>
      </c>
      <c r="P193" s="5">
        <v>0</v>
      </c>
      <c r="Q193" s="5">
        <f t="shared" si="50"/>
        <v>2.8799999999999955</v>
      </c>
      <c r="R193" s="5">
        <v>0</v>
      </c>
      <c r="S193" s="5">
        <f t="shared" si="45"/>
        <v>0</v>
      </c>
      <c r="T193" s="5">
        <f t="shared" si="46"/>
        <v>0</v>
      </c>
      <c r="U193" s="5">
        <f t="shared" si="47"/>
        <v>0</v>
      </c>
      <c r="V193" s="5">
        <f t="shared" si="48"/>
        <v>2.8799999999999955</v>
      </c>
      <c r="W193" s="5">
        <f t="shared" si="49"/>
        <v>0</v>
      </c>
      <c r="X193" s="5">
        <f t="shared" si="51"/>
        <v>0</v>
      </c>
      <c r="Y193" s="5">
        <f t="shared" si="52"/>
        <v>0</v>
      </c>
      <c r="Z193" s="5">
        <f t="shared" si="53"/>
        <v>0</v>
      </c>
      <c r="AA193" s="5">
        <f t="shared" si="54"/>
        <v>2.8799999999999955</v>
      </c>
      <c r="AB193" s="5">
        <f t="shared" si="55"/>
        <v>0</v>
      </c>
    </row>
    <row r="194" spans="1:28" x14ac:dyDescent="0.3">
      <c r="A194" s="1" t="s">
        <v>435</v>
      </c>
      <c r="B194" s="6" t="s">
        <v>467</v>
      </c>
      <c r="C194" s="1" t="s">
        <v>29</v>
      </c>
      <c r="D194" s="17" t="s">
        <v>87</v>
      </c>
      <c r="E194" s="6" t="s">
        <v>466</v>
      </c>
      <c r="F194" s="17">
        <v>47130</v>
      </c>
      <c r="G194" s="3" t="s">
        <v>460</v>
      </c>
      <c r="H194" s="17">
        <v>19.91</v>
      </c>
      <c r="I194" s="17">
        <v>20.63</v>
      </c>
      <c r="J194" s="18">
        <f t="shared" si="43"/>
        <v>0.71999999999999886</v>
      </c>
      <c r="K194" s="17">
        <v>2</v>
      </c>
      <c r="L194" s="17"/>
      <c r="M194" s="17">
        <v>2</v>
      </c>
      <c r="N194" s="5">
        <v>0</v>
      </c>
      <c r="O194" s="5">
        <v>0</v>
      </c>
      <c r="P194" s="5">
        <v>0</v>
      </c>
      <c r="Q194" s="5">
        <f t="shared" si="50"/>
        <v>2.8799999999999955</v>
      </c>
      <c r="R194" s="5">
        <v>0</v>
      </c>
      <c r="S194" s="5">
        <f t="shared" si="45"/>
        <v>0</v>
      </c>
      <c r="T194" s="5">
        <f t="shared" si="46"/>
        <v>0</v>
      </c>
      <c r="U194" s="5">
        <f t="shared" si="47"/>
        <v>0</v>
      </c>
      <c r="V194" s="5">
        <f t="shared" si="48"/>
        <v>2.8799999999999955</v>
      </c>
      <c r="W194" s="5">
        <f t="shared" si="49"/>
        <v>0</v>
      </c>
      <c r="X194" s="5">
        <f t="shared" si="51"/>
        <v>0</v>
      </c>
      <c r="Y194" s="5">
        <f t="shared" si="52"/>
        <v>0</v>
      </c>
      <c r="Z194" s="5">
        <f t="shared" si="53"/>
        <v>0</v>
      </c>
      <c r="AA194" s="5">
        <f t="shared" si="54"/>
        <v>2.8799999999999955</v>
      </c>
      <c r="AB194" s="5">
        <f t="shared" si="55"/>
        <v>0</v>
      </c>
    </row>
    <row r="195" spans="1:28" ht="39" x14ac:dyDescent="0.3">
      <c r="A195" s="1" t="s">
        <v>435</v>
      </c>
      <c r="B195" s="6" t="s">
        <v>467</v>
      </c>
      <c r="C195" s="1" t="s">
        <v>29</v>
      </c>
      <c r="D195" s="17" t="s">
        <v>87</v>
      </c>
      <c r="E195" s="6" t="s">
        <v>466</v>
      </c>
      <c r="F195" s="17" t="s">
        <v>461</v>
      </c>
      <c r="G195" s="3" t="s">
        <v>462</v>
      </c>
      <c r="H195" s="17">
        <v>22.34</v>
      </c>
      <c r="I195" s="17">
        <v>23.45</v>
      </c>
      <c r="J195" s="18">
        <f t="shared" si="43"/>
        <v>1.1099999999999994</v>
      </c>
      <c r="K195" s="17">
        <v>824</v>
      </c>
      <c r="L195" s="17"/>
      <c r="M195" s="17">
        <v>0</v>
      </c>
      <c r="N195" s="5">
        <v>0</v>
      </c>
      <c r="O195" s="5">
        <v>0</v>
      </c>
      <c r="P195" s="5">
        <v>0</v>
      </c>
      <c r="Q195" s="5">
        <f t="shared" si="50"/>
        <v>914.63999999999953</v>
      </c>
      <c r="R195" s="5">
        <v>0</v>
      </c>
      <c r="S195" s="5">
        <f t="shared" si="45"/>
        <v>0</v>
      </c>
      <c r="T195" s="5">
        <f t="shared" si="46"/>
        <v>0</v>
      </c>
      <c r="U195" s="5">
        <f t="shared" si="47"/>
        <v>0</v>
      </c>
      <c r="V195" s="5">
        <f t="shared" si="48"/>
        <v>914.63999999999953</v>
      </c>
      <c r="W195" s="5">
        <f t="shared" si="49"/>
        <v>0</v>
      </c>
      <c r="X195" s="5">
        <f t="shared" si="51"/>
        <v>0</v>
      </c>
      <c r="Y195" s="5">
        <f t="shared" si="52"/>
        <v>0</v>
      </c>
      <c r="Z195" s="5">
        <f t="shared" si="53"/>
        <v>0</v>
      </c>
      <c r="AA195" s="5">
        <f t="shared" si="54"/>
        <v>914.63999999999953</v>
      </c>
      <c r="AB195" s="5">
        <f t="shared" si="55"/>
        <v>0</v>
      </c>
    </row>
    <row r="196" spans="1:28" x14ac:dyDescent="0.3">
      <c r="A196" s="1" t="s">
        <v>435</v>
      </c>
      <c r="B196" s="6" t="s">
        <v>467</v>
      </c>
      <c r="C196" s="1" t="s">
        <v>29</v>
      </c>
      <c r="D196" s="17" t="s">
        <v>87</v>
      </c>
      <c r="E196" s="6" t="s">
        <v>466</v>
      </c>
      <c r="F196" s="17" t="s">
        <v>463</v>
      </c>
      <c r="G196" s="3" t="s">
        <v>464</v>
      </c>
      <c r="H196" s="17">
        <v>16.559999999999999</v>
      </c>
      <c r="I196" s="17">
        <v>17.34</v>
      </c>
      <c r="J196" s="18">
        <f t="shared" si="43"/>
        <v>0.78000000000000114</v>
      </c>
      <c r="K196" s="17">
        <v>58</v>
      </c>
      <c r="L196" s="17"/>
      <c r="M196" s="17">
        <v>0</v>
      </c>
      <c r="N196" s="5">
        <v>0</v>
      </c>
      <c r="O196" s="5">
        <v>0</v>
      </c>
      <c r="P196" s="5">
        <v>0</v>
      </c>
      <c r="Q196" s="5">
        <f t="shared" si="50"/>
        <v>45.240000000000066</v>
      </c>
      <c r="R196" s="5">
        <v>0</v>
      </c>
      <c r="S196" s="5">
        <f t="shared" si="45"/>
        <v>0</v>
      </c>
      <c r="T196" s="5">
        <f t="shared" si="46"/>
        <v>0</v>
      </c>
      <c r="U196" s="5">
        <f t="shared" si="47"/>
        <v>0</v>
      </c>
      <c r="V196" s="5">
        <f t="shared" si="48"/>
        <v>45.240000000000066</v>
      </c>
      <c r="W196" s="5">
        <f t="shared" si="49"/>
        <v>0</v>
      </c>
      <c r="X196" s="5">
        <f t="shared" si="51"/>
        <v>0</v>
      </c>
      <c r="Y196" s="5">
        <f t="shared" si="52"/>
        <v>0</v>
      </c>
      <c r="Z196" s="5">
        <f t="shared" si="53"/>
        <v>0</v>
      </c>
      <c r="AA196" s="5">
        <f t="shared" si="54"/>
        <v>45.240000000000066</v>
      </c>
      <c r="AB196" s="5">
        <f t="shared" si="55"/>
        <v>0</v>
      </c>
    </row>
    <row r="197" spans="1:28" ht="26" x14ac:dyDescent="0.3">
      <c r="A197" s="1" t="s">
        <v>474</v>
      </c>
      <c r="B197" s="6" t="s">
        <v>475</v>
      </c>
      <c r="C197" s="6" t="s">
        <v>370</v>
      </c>
      <c r="D197" s="17" t="s">
        <v>87</v>
      </c>
      <c r="E197" s="6"/>
      <c r="F197" s="17" t="s">
        <v>468</v>
      </c>
      <c r="G197" s="3" t="s">
        <v>469</v>
      </c>
      <c r="H197" s="17">
        <v>8.42</v>
      </c>
      <c r="I197" s="17">
        <v>0</v>
      </c>
      <c r="J197" s="17">
        <f>H197</f>
        <v>8.42</v>
      </c>
      <c r="K197" s="17">
        <v>126</v>
      </c>
      <c r="L197" s="17">
        <v>0</v>
      </c>
      <c r="M197" s="17">
        <v>0</v>
      </c>
      <c r="N197" s="5">
        <v>0</v>
      </c>
      <c r="O197" s="5">
        <v>0</v>
      </c>
      <c r="P197" s="5">
        <v>0</v>
      </c>
      <c r="Q197" s="5">
        <f t="shared" si="50"/>
        <v>1060.92</v>
      </c>
      <c r="R197" s="5">
        <v>0</v>
      </c>
      <c r="S197" s="5">
        <f t="shared" si="45"/>
        <v>0</v>
      </c>
      <c r="T197" s="5">
        <f t="shared" si="46"/>
        <v>0</v>
      </c>
      <c r="U197" s="5">
        <f t="shared" si="47"/>
        <v>0</v>
      </c>
      <c r="V197" s="5">
        <f t="shared" si="48"/>
        <v>1060.92</v>
      </c>
      <c r="W197" s="5">
        <f t="shared" si="49"/>
        <v>0</v>
      </c>
      <c r="X197" s="5">
        <f t="shared" si="51"/>
        <v>0</v>
      </c>
      <c r="Y197" s="5">
        <f t="shared" si="52"/>
        <v>0</v>
      </c>
      <c r="Z197" s="5">
        <f t="shared" si="53"/>
        <v>0</v>
      </c>
      <c r="AA197" s="5">
        <f t="shared" si="54"/>
        <v>1060.92</v>
      </c>
      <c r="AB197" s="5">
        <f t="shared" si="55"/>
        <v>0</v>
      </c>
    </row>
    <row r="198" spans="1:28" ht="26" x14ac:dyDescent="0.3">
      <c r="A198" s="1" t="s">
        <v>474</v>
      </c>
      <c r="B198" s="6" t="s">
        <v>475</v>
      </c>
      <c r="C198" s="6" t="s">
        <v>370</v>
      </c>
      <c r="D198" s="17" t="s">
        <v>87</v>
      </c>
      <c r="E198" s="6"/>
      <c r="F198" s="17" t="s">
        <v>473</v>
      </c>
      <c r="G198" s="3" t="s">
        <v>470</v>
      </c>
      <c r="H198" s="17">
        <v>22.62</v>
      </c>
      <c r="I198" s="17">
        <v>0</v>
      </c>
      <c r="J198" s="17">
        <f>H198</f>
        <v>22.62</v>
      </c>
      <c r="K198" s="17">
        <v>14</v>
      </c>
      <c r="L198" s="17">
        <v>0</v>
      </c>
      <c r="M198" s="17">
        <v>0</v>
      </c>
      <c r="N198" s="5">
        <v>0</v>
      </c>
      <c r="O198" s="5">
        <v>0</v>
      </c>
      <c r="P198" s="5">
        <v>0</v>
      </c>
      <c r="Q198" s="5">
        <f t="shared" si="50"/>
        <v>316.68</v>
      </c>
      <c r="R198" s="5">
        <v>0</v>
      </c>
      <c r="S198" s="5">
        <f t="shared" si="45"/>
        <v>0</v>
      </c>
      <c r="T198" s="5">
        <f t="shared" si="46"/>
        <v>0</v>
      </c>
      <c r="U198" s="5">
        <f t="shared" si="47"/>
        <v>0</v>
      </c>
      <c r="V198" s="5">
        <f t="shared" si="48"/>
        <v>316.68</v>
      </c>
      <c r="W198" s="5">
        <f t="shared" si="49"/>
        <v>0</v>
      </c>
      <c r="X198" s="5">
        <f t="shared" si="51"/>
        <v>0</v>
      </c>
      <c r="Y198" s="5">
        <f t="shared" si="52"/>
        <v>0</v>
      </c>
      <c r="Z198" s="5">
        <f t="shared" si="53"/>
        <v>0</v>
      </c>
      <c r="AA198" s="5">
        <f t="shared" si="54"/>
        <v>316.68</v>
      </c>
      <c r="AB198" s="5">
        <f t="shared" si="55"/>
        <v>0</v>
      </c>
    </row>
    <row r="199" spans="1:28" ht="26" x14ac:dyDescent="0.3">
      <c r="A199" s="1" t="s">
        <v>474</v>
      </c>
      <c r="B199" s="6" t="s">
        <v>475</v>
      </c>
      <c r="C199" s="6" t="s">
        <v>370</v>
      </c>
      <c r="D199" s="17" t="s">
        <v>87</v>
      </c>
      <c r="E199" s="6"/>
      <c r="F199" s="17" t="s">
        <v>471</v>
      </c>
      <c r="G199" s="3" t="s">
        <v>472</v>
      </c>
      <c r="H199" s="17">
        <v>22.95</v>
      </c>
      <c r="I199" s="17">
        <v>0</v>
      </c>
      <c r="J199" s="17">
        <f>H199</f>
        <v>22.95</v>
      </c>
      <c r="K199" s="17">
        <v>642</v>
      </c>
      <c r="L199" s="17">
        <v>0</v>
      </c>
      <c r="M199" s="17"/>
      <c r="N199" s="5">
        <v>0</v>
      </c>
      <c r="O199" s="5">
        <v>0</v>
      </c>
      <c r="P199" s="5">
        <v>0</v>
      </c>
      <c r="Q199" s="5">
        <f t="shared" si="50"/>
        <v>14733.9</v>
      </c>
      <c r="R199" s="5">
        <v>0</v>
      </c>
      <c r="S199" s="5">
        <f t="shared" si="45"/>
        <v>0</v>
      </c>
      <c r="T199" s="5">
        <f t="shared" si="46"/>
        <v>0</v>
      </c>
      <c r="U199" s="5">
        <f t="shared" si="47"/>
        <v>0</v>
      </c>
      <c r="V199" s="5">
        <f t="shared" si="48"/>
        <v>14733.9</v>
      </c>
      <c r="W199" s="5">
        <f t="shared" si="49"/>
        <v>0</v>
      </c>
      <c r="X199" s="5">
        <f t="shared" si="51"/>
        <v>0</v>
      </c>
      <c r="Y199" s="5">
        <f t="shared" si="52"/>
        <v>0</v>
      </c>
      <c r="Z199" s="5">
        <f t="shared" si="53"/>
        <v>0</v>
      </c>
      <c r="AA199" s="5">
        <f t="shared" si="54"/>
        <v>14733.9</v>
      </c>
      <c r="AB199" s="5">
        <f t="shared" si="55"/>
        <v>0</v>
      </c>
    </row>
    <row r="200" spans="1:28" ht="39" x14ac:dyDescent="0.3">
      <c r="A200" s="1" t="s">
        <v>641</v>
      </c>
      <c r="B200" s="6" t="s">
        <v>642</v>
      </c>
      <c r="C200" s="1" t="s">
        <v>2</v>
      </c>
      <c r="D200" s="17" t="s">
        <v>87</v>
      </c>
      <c r="E200" s="6"/>
      <c r="F200" s="17" t="s">
        <v>476</v>
      </c>
      <c r="G200" s="3" t="s">
        <v>477</v>
      </c>
      <c r="H200" s="17">
        <v>0</v>
      </c>
      <c r="I200" s="17">
        <v>17.29</v>
      </c>
      <c r="J200" s="17">
        <f t="shared" ref="J200:J210" si="56">I200</f>
        <v>17.29</v>
      </c>
      <c r="K200" s="17">
        <v>250</v>
      </c>
      <c r="L200" s="17"/>
      <c r="M200" s="17">
        <v>0</v>
      </c>
      <c r="N200" s="5">
        <v>0</v>
      </c>
      <c r="O200" s="5">
        <v>0</v>
      </c>
      <c r="P200" s="5">
        <v>0</v>
      </c>
      <c r="Q200" s="5">
        <f t="shared" si="50"/>
        <v>4322.5</v>
      </c>
      <c r="R200" s="5">
        <v>0</v>
      </c>
      <c r="S200" s="5">
        <f t="shared" si="45"/>
        <v>0</v>
      </c>
      <c r="T200" s="5">
        <f t="shared" si="46"/>
        <v>0</v>
      </c>
      <c r="U200" s="5">
        <f t="shared" si="47"/>
        <v>0</v>
      </c>
      <c r="V200" s="5">
        <f t="shared" si="48"/>
        <v>4322.5</v>
      </c>
      <c r="W200" s="5">
        <f t="shared" si="49"/>
        <v>0</v>
      </c>
      <c r="X200" s="5">
        <f t="shared" si="51"/>
        <v>0</v>
      </c>
      <c r="Y200" s="5">
        <f t="shared" si="52"/>
        <v>0</v>
      </c>
      <c r="Z200" s="5">
        <f t="shared" si="53"/>
        <v>0</v>
      </c>
      <c r="AA200" s="5">
        <f t="shared" si="54"/>
        <v>4322.5</v>
      </c>
      <c r="AB200" s="5">
        <f t="shared" si="55"/>
        <v>0</v>
      </c>
    </row>
    <row r="201" spans="1:28" ht="39" x14ac:dyDescent="0.3">
      <c r="A201" s="1" t="s">
        <v>641</v>
      </c>
      <c r="B201" s="6" t="s">
        <v>642</v>
      </c>
      <c r="C201" s="1" t="s">
        <v>2</v>
      </c>
      <c r="D201" s="17" t="s">
        <v>87</v>
      </c>
      <c r="E201" s="6"/>
      <c r="F201" s="17" t="s">
        <v>478</v>
      </c>
      <c r="G201" s="3" t="s">
        <v>479</v>
      </c>
      <c r="H201" s="17">
        <v>0</v>
      </c>
      <c r="I201" s="17">
        <v>115.83</v>
      </c>
      <c r="J201" s="17">
        <f t="shared" si="56"/>
        <v>115.83</v>
      </c>
      <c r="K201" s="17">
        <v>350</v>
      </c>
      <c r="L201" s="17"/>
      <c r="M201" s="17">
        <v>0</v>
      </c>
      <c r="N201" s="5">
        <v>0</v>
      </c>
      <c r="O201" s="5">
        <v>0</v>
      </c>
      <c r="P201" s="5">
        <v>0</v>
      </c>
      <c r="Q201" s="5">
        <f t="shared" si="50"/>
        <v>40540.5</v>
      </c>
      <c r="R201" s="5">
        <v>0</v>
      </c>
      <c r="S201" s="5">
        <f t="shared" si="45"/>
        <v>0</v>
      </c>
      <c r="T201" s="5">
        <f t="shared" si="46"/>
        <v>0</v>
      </c>
      <c r="U201" s="5">
        <f t="shared" si="47"/>
        <v>0</v>
      </c>
      <c r="V201" s="5">
        <f t="shared" si="48"/>
        <v>40540.5</v>
      </c>
      <c r="W201" s="5">
        <f t="shared" si="49"/>
        <v>0</v>
      </c>
      <c r="X201" s="5">
        <f t="shared" si="51"/>
        <v>0</v>
      </c>
      <c r="Y201" s="5">
        <f t="shared" si="52"/>
        <v>0</v>
      </c>
      <c r="Z201" s="5">
        <f t="shared" si="53"/>
        <v>0</v>
      </c>
      <c r="AA201" s="5">
        <f t="shared" si="54"/>
        <v>40540.5</v>
      </c>
      <c r="AB201" s="5">
        <f t="shared" si="55"/>
        <v>0</v>
      </c>
    </row>
    <row r="202" spans="1:28" ht="39" x14ac:dyDescent="0.3">
      <c r="A202" s="1" t="s">
        <v>641</v>
      </c>
      <c r="B202" s="6" t="s">
        <v>642</v>
      </c>
      <c r="C202" s="1" t="s">
        <v>2</v>
      </c>
      <c r="D202" s="17" t="s">
        <v>87</v>
      </c>
      <c r="E202" s="6"/>
      <c r="F202" s="17" t="s">
        <v>480</v>
      </c>
      <c r="G202" s="3" t="s">
        <v>481</v>
      </c>
      <c r="H202" s="17">
        <v>0</v>
      </c>
      <c r="I202" s="17">
        <v>27.75</v>
      </c>
      <c r="J202" s="17">
        <f t="shared" si="56"/>
        <v>27.75</v>
      </c>
      <c r="K202" s="17">
        <v>10</v>
      </c>
      <c r="L202" s="17"/>
      <c r="M202" s="17">
        <v>0</v>
      </c>
      <c r="N202" s="5">
        <v>0</v>
      </c>
      <c r="O202" s="5">
        <v>0</v>
      </c>
      <c r="P202" s="5">
        <v>0</v>
      </c>
      <c r="Q202" s="5">
        <f t="shared" si="50"/>
        <v>277.5</v>
      </c>
      <c r="R202" s="5">
        <v>0</v>
      </c>
      <c r="S202" s="5">
        <f t="shared" si="45"/>
        <v>0</v>
      </c>
      <c r="T202" s="5">
        <f t="shared" si="46"/>
        <v>0</v>
      </c>
      <c r="U202" s="5">
        <f t="shared" si="47"/>
        <v>0</v>
      </c>
      <c r="V202" s="5">
        <f t="shared" si="48"/>
        <v>277.5</v>
      </c>
      <c r="W202" s="5">
        <f t="shared" si="49"/>
        <v>0</v>
      </c>
      <c r="X202" s="5">
        <f t="shared" si="51"/>
        <v>0</v>
      </c>
      <c r="Y202" s="5">
        <f t="shared" si="52"/>
        <v>0</v>
      </c>
      <c r="Z202" s="5">
        <f t="shared" si="53"/>
        <v>0</v>
      </c>
      <c r="AA202" s="5">
        <f t="shared" si="54"/>
        <v>277.5</v>
      </c>
      <c r="AB202" s="5">
        <f t="shared" si="55"/>
        <v>0</v>
      </c>
    </row>
    <row r="203" spans="1:28" ht="39" x14ac:dyDescent="0.3">
      <c r="A203" s="1" t="s">
        <v>641</v>
      </c>
      <c r="B203" s="6" t="s">
        <v>642</v>
      </c>
      <c r="C203" s="1" t="s">
        <v>2</v>
      </c>
      <c r="D203" s="17" t="s">
        <v>87</v>
      </c>
      <c r="E203" s="6"/>
      <c r="F203" s="17" t="s">
        <v>482</v>
      </c>
      <c r="G203" s="3" t="s">
        <v>483</v>
      </c>
      <c r="H203" s="17">
        <v>0</v>
      </c>
      <c r="I203" s="17">
        <v>26.58</v>
      </c>
      <c r="J203" s="17">
        <f t="shared" si="56"/>
        <v>26.58</v>
      </c>
      <c r="K203" s="17">
        <v>10</v>
      </c>
      <c r="L203" s="17"/>
      <c r="M203" s="17">
        <v>0</v>
      </c>
      <c r="N203" s="5">
        <v>0</v>
      </c>
      <c r="O203" s="5">
        <v>0</v>
      </c>
      <c r="P203" s="5">
        <v>0</v>
      </c>
      <c r="Q203" s="5">
        <f t="shared" si="50"/>
        <v>265.79999999999995</v>
      </c>
      <c r="R203" s="5">
        <v>0</v>
      </c>
      <c r="S203" s="5">
        <f t="shared" si="45"/>
        <v>0</v>
      </c>
      <c r="T203" s="5">
        <f t="shared" si="46"/>
        <v>0</v>
      </c>
      <c r="U203" s="5">
        <f t="shared" si="47"/>
        <v>0</v>
      </c>
      <c r="V203" s="5">
        <f t="shared" si="48"/>
        <v>265.79999999999995</v>
      </c>
      <c r="W203" s="5">
        <f t="shared" si="49"/>
        <v>0</v>
      </c>
      <c r="X203" s="5">
        <f t="shared" si="51"/>
        <v>0</v>
      </c>
      <c r="Y203" s="5">
        <f t="shared" si="52"/>
        <v>0</v>
      </c>
      <c r="Z203" s="5">
        <f t="shared" si="53"/>
        <v>0</v>
      </c>
      <c r="AA203" s="5">
        <f t="shared" si="54"/>
        <v>265.79999999999995</v>
      </c>
      <c r="AB203" s="5">
        <f t="shared" si="55"/>
        <v>0</v>
      </c>
    </row>
    <row r="204" spans="1:28" ht="39" x14ac:dyDescent="0.3">
      <c r="A204" s="1" t="s">
        <v>641</v>
      </c>
      <c r="B204" s="6" t="s">
        <v>642</v>
      </c>
      <c r="C204" s="1" t="s">
        <v>2</v>
      </c>
      <c r="D204" s="17" t="s">
        <v>87</v>
      </c>
      <c r="E204" s="6"/>
      <c r="F204" s="17" t="s">
        <v>484</v>
      </c>
      <c r="G204" s="3" t="s">
        <v>485</v>
      </c>
      <c r="H204" s="17">
        <v>0</v>
      </c>
      <c r="I204" s="17">
        <v>17.79</v>
      </c>
      <c r="J204" s="17">
        <f t="shared" si="56"/>
        <v>17.79</v>
      </c>
      <c r="K204" s="17">
        <v>30</v>
      </c>
      <c r="L204" s="17"/>
      <c r="M204" s="17">
        <v>0</v>
      </c>
      <c r="N204" s="5">
        <v>0</v>
      </c>
      <c r="O204" s="5">
        <v>0</v>
      </c>
      <c r="P204" s="5">
        <v>0</v>
      </c>
      <c r="Q204" s="5">
        <f t="shared" si="50"/>
        <v>533.69999999999993</v>
      </c>
      <c r="R204" s="5">
        <v>0</v>
      </c>
      <c r="S204" s="5">
        <f t="shared" si="45"/>
        <v>0</v>
      </c>
      <c r="T204" s="5">
        <f t="shared" si="46"/>
        <v>0</v>
      </c>
      <c r="U204" s="5">
        <f t="shared" si="47"/>
        <v>0</v>
      </c>
      <c r="V204" s="5">
        <f t="shared" si="48"/>
        <v>533.69999999999993</v>
      </c>
      <c r="W204" s="5">
        <f t="shared" si="49"/>
        <v>0</v>
      </c>
      <c r="X204" s="5">
        <f t="shared" si="51"/>
        <v>0</v>
      </c>
      <c r="Y204" s="5">
        <f t="shared" si="52"/>
        <v>0</v>
      </c>
      <c r="Z204" s="5">
        <f t="shared" si="53"/>
        <v>0</v>
      </c>
      <c r="AA204" s="5">
        <f t="shared" si="54"/>
        <v>533.69999999999993</v>
      </c>
      <c r="AB204" s="5">
        <f t="shared" si="55"/>
        <v>0</v>
      </c>
    </row>
    <row r="205" spans="1:28" ht="39" x14ac:dyDescent="0.3">
      <c r="A205" s="1" t="s">
        <v>641</v>
      </c>
      <c r="B205" s="6" t="s">
        <v>642</v>
      </c>
      <c r="C205" s="1" t="s">
        <v>2</v>
      </c>
      <c r="D205" s="17" t="s">
        <v>87</v>
      </c>
      <c r="E205" s="6"/>
      <c r="F205" s="17" t="s">
        <v>486</v>
      </c>
      <c r="G205" s="3" t="s">
        <v>487</v>
      </c>
      <c r="H205" s="17">
        <v>0</v>
      </c>
      <c r="I205" s="17">
        <v>25.52</v>
      </c>
      <c r="J205" s="17">
        <f t="shared" si="56"/>
        <v>25.52</v>
      </c>
      <c r="K205" s="17">
        <v>30</v>
      </c>
      <c r="L205" s="17"/>
      <c r="M205" s="17">
        <v>0</v>
      </c>
      <c r="N205" s="5">
        <v>0</v>
      </c>
      <c r="O205" s="5">
        <v>0</v>
      </c>
      <c r="P205" s="5">
        <v>0</v>
      </c>
      <c r="Q205" s="5">
        <f t="shared" si="50"/>
        <v>765.6</v>
      </c>
      <c r="R205" s="5">
        <v>0</v>
      </c>
      <c r="S205" s="5">
        <f t="shared" si="45"/>
        <v>0</v>
      </c>
      <c r="T205" s="5">
        <f t="shared" si="46"/>
        <v>0</v>
      </c>
      <c r="U205" s="5">
        <f t="shared" si="47"/>
        <v>0</v>
      </c>
      <c r="V205" s="5">
        <f t="shared" si="48"/>
        <v>765.6</v>
      </c>
      <c r="W205" s="5">
        <f t="shared" si="49"/>
        <v>0</v>
      </c>
      <c r="X205" s="5">
        <f t="shared" si="51"/>
        <v>0</v>
      </c>
      <c r="Y205" s="5">
        <f t="shared" si="52"/>
        <v>0</v>
      </c>
      <c r="Z205" s="5">
        <f t="shared" si="53"/>
        <v>0</v>
      </c>
      <c r="AA205" s="5">
        <f t="shared" si="54"/>
        <v>765.6</v>
      </c>
      <c r="AB205" s="5">
        <f t="shared" si="55"/>
        <v>0</v>
      </c>
    </row>
    <row r="206" spans="1:28" ht="39" x14ac:dyDescent="0.3">
      <c r="A206" s="1" t="s">
        <v>641</v>
      </c>
      <c r="B206" s="6" t="s">
        <v>642</v>
      </c>
      <c r="C206" s="1" t="s">
        <v>2</v>
      </c>
      <c r="D206" s="17" t="s">
        <v>87</v>
      </c>
      <c r="E206" s="6"/>
      <c r="F206" s="17" t="s">
        <v>488</v>
      </c>
      <c r="G206" s="3" t="s">
        <v>489</v>
      </c>
      <c r="H206" s="17">
        <v>0</v>
      </c>
      <c r="I206" s="17">
        <v>22.07</v>
      </c>
      <c r="J206" s="17">
        <f t="shared" si="56"/>
        <v>22.07</v>
      </c>
      <c r="K206" s="17">
        <v>120</v>
      </c>
      <c r="L206" s="17"/>
      <c r="M206" s="17">
        <v>0</v>
      </c>
      <c r="N206" s="5">
        <v>0</v>
      </c>
      <c r="O206" s="5">
        <v>0</v>
      </c>
      <c r="P206" s="5">
        <v>0</v>
      </c>
      <c r="Q206" s="5">
        <f t="shared" si="50"/>
        <v>2648.4</v>
      </c>
      <c r="R206" s="5">
        <v>0</v>
      </c>
      <c r="S206" s="5">
        <f t="shared" si="45"/>
        <v>0</v>
      </c>
      <c r="T206" s="5">
        <f t="shared" si="46"/>
        <v>0</v>
      </c>
      <c r="U206" s="5">
        <f t="shared" si="47"/>
        <v>0</v>
      </c>
      <c r="V206" s="5">
        <f t="shared" si="48"/>
        <v>2648.4</v>
      </c>
      <c r="W206" s="5">
        <f t="shared" si="49"/>
        <v>0</v>
      </c>
      <c r="X206" s="5">
        <f t="shared" si="51"/>
        <v>0</v>
      </c>
      <c r="Y206" s="5">
        <f t="shared" si="52"/>
        <v>0</v>
      </c>
      <c r="Z206" s="5">
        <f t="shared" si="53"/>
        <v>0</v>
      </c>
      <c r="AA206" s="5">
        <f t="shared" si="54"/>
        <v>2648.4</v>
      </c>
      <c r="AB206" s="5">
        <f t="shared" si="55"/>
        <v>0</v>
      </c>
    </row>
    <row r="207" spans="1:28" ht="39" x14ac:dyDescent="0.3">
      <c r="A207" s="1" t="s">
        <v>641</v>
      </c>
      <c r="B207" s="6" t="s">
        <v>642</v>
      </c>
      <c r="C207" s="1" t="s">
        <v>2</v>
      </c>
      <c r="D207" s="17" t="s">
        <v>87</v>
      </c>
      <c r="E207" s="6"/>
      <c r="F207" s="17" t="s">
        <v>176</v>
      </c>
      <c r="G207" s="3" t="s">
        <v>490</v>
      </c>
      <c r="H207" s="17">
        <v>0</v>
      </c>
      <c r="I207" s="17">
        <v>26.59</v>
      </c>
      <c r="J207" s="17">
        <f t="shared" si="56"/>
        <v>26.59</v>
      </c>
      <c r="K207" s="17">
        <v>30</v>
      </c>
      <c r="L207" s="17"/>
      <c r="M207" s="17">
        <v>0</v>
      </c>
      <c r="N207" s="5">
        <v>0</v>
      </c>
      <c r="O207" s="5">
        <v>0</v>
      </c>
      <c r="P207" s="5">
        <v>0</v>
      </c>
      <c r="Q207" s="5">
        <f t="shared" si="50"/>
        <v>797.7</v>
      </c>
      <c r="R207" s="5">
        <v>0</v>
      </c>
      <c r="S207" s="5">
        <f t="shared" si="45"/>
        <v>0</v>
      </c>
      <c r="T207" s="5">
        <f t="shared" si="46"/>
        <v>0</v>
      </c>
      <c r="U207" s="5">
        <f t="shared" si="47"/>
        <v>0</v>
      </c>
      <c r="V207" s="5">
        <f t="shared" si="48"/>
        <v>797.7</v>
      </c>
      <c r="W207" s="5">
        <f t="shared" si="49"/>
        <v>0</v>
      </c>
      <c r="X207" s="5">
        <f t="shared" si="51"/>
        <v>0</v>
      </c>
      <c r="Y207" s="5">
        <f t="shared" si="52"/>
        <v>0</v>
      </c>
      <c r="Z207" s="5">
        <f t="shared" si="53"/>
        <v>0</v>
      </c>
      <c r="AA207" s="5">
        <f t="shared" si="54"/>
        <v>797.7</v>
      </c>
      <c r="AB207" s="5">
        <f t="shared" si="55"/>
        <v>0</v>
      </c>
    </row>
    <row r="208" spans="1:28" ht="39" x14ac:dyDescent="0.3">
      <c r="A208" s="1" t="s">
        <v>641</v>
      </c>
      <c r="B208" s="6" t="s">
        <v>642</v>
      </c>
      <c r="C208" s="1" t="s">
        <v>2</v>
      </c>
      <c r="D208" s="17" t="s">
        <v>87</v>
      </c>
      <c r="E208" s="6"/>
      <c r="F208" s="17" t="s">
        <v>491</v>
      </c>
      <c r="G208" s="3" t="s">
        <v>492</v>
      </c>
      <c r="H208" s="17">
        <v>0</v>
      </c>
      <c r="I208" s="17">
        <v>26.63</v>
      </c>
      <c r="J208" s="17">
        <f t="shared" si="56"/>
        <v>26.63</v>
      </c>
      <c r="K208" s="17">
        <v>10</v>
      </c>
      <c r="L208" s="17"/>
      <c r="M208" s="17">
        <v>0</v>
      </c>
      <c r="N208" s="5">
        <v>0</v>
      </c>
      <c r="O208" s="5">
        <v>0</v>
      </c>
      <c r="P208" s="5">
        <v>0</v>
      </c>
      <c r="Q208" s="5">
        <f t="shared" si="50"/>
        <v>266.3</v>
      </c>
      <c r="R208" s="5">
        <v>0</v>
      </c>
      <c r="S208" s="5">
        <f t="shared" si="45"/>
        <v>0</v>
      </c>
      <c r="T208" s="5">
        <f t="shared" si="46"/>
        <v>0</v>
      </c>
      <c r="U208" s="5">
        <f t="shared" si="47"/>
        <v>0</v>
      </c>
      <c r="V208" s="5">
        <f t="shared" si="48"/>
        <v>266.3</v>
      </c>
      <c r="W208" s="5">
        <f t="shared" si="49"/>
        <v>0</v>
      </c>
      <c r="X208" s="5">
        <f t="shared" si="51"/>
        <v>0</v>
      </c>
      <c r="Y208" s="5">
        <f t="shared" si="52"/>
        <v>0</v>
      </c>
      <c r="Z208" s="5">
        <f t="shared" si="53"/>
        <v>0</v>
      </c>
      <c r="AA208" s="5">
        <f t="shared" si="54"/>
        <v>266.3</v>
      </c>
      <c r="AB208" s="5">
        <f t="shared" si="55"/>
        <v>0</v>
      </c>
    </row>
    <row r="209" spans="1:28" ht="39" x14ac:dyDescent="0.3">
      <c r="A209" s="1" t="s">
        <v>641</v>
      </c>
      <c r="B209" s="6" t="s">
        <v>642</v>
      </c>
      <c r="C209" s="1" t="s">
        <v>2</v>
      </c>
      <c r="D209" s="17" t="s">
        <v>87</v>
      </c>
      <c r="E209" s="6"/>
      <c r="F209" s="17" t="s">
        <v>176</v>
      </c>
      <c r="G209" s="3" t="s">
        <v>470</v>
      </c>
      <c r="H209" s="17">
        <v>0</v>
      </c>
      <c r="I209" s="17">
        <v>13.24</v>
      </c>
      <c r="J209" s="17">
        <f t="shared" si="56"/>
        <v>13.24</v>
      </c>
      <c r="K209" s="17">
        <v>1200</v>
      </c>
      <c r="L209" s="17"/>
      <c r="M209" s="17">
        <v>0</v>
      </c>
      <c r="N209" s="5">
        <v>0</v>
      </c>
      <c r="O209" s="5">
        <v>0</v>
      </c>
      <c r="P209" s="5">
        <v>0</v>
      </c>
      <c r="Q209" s="5">
        <f t="shared" si="50"/>
        <v>15888</v>
      </c>
      <c r="R209" s="5">
        <v>0</v>
      </c>
      <c r="S209" s="5">
        <f t="shared" ref="S209:S240" si="57">N209</f>
        <v>0</v>
      </c>
      <c r="T209" s="5">
        <f t="shared" ref="T209:T240" si="58">O209</f>
        <v>0</v>
      </c>
      <c r="U209" s="5">
        <f t="shared" ref="U209:U240" si="59">P209</f>
        <v>0</v>
      </c>
      <c r="V209" s="5">
        <f t="shared" ref="V209:V240" si="60">Q209</f>
        <v>15888</v>
      </c>
      <c r="W209" s="5">
        <f t="shared" ref="W209:W240" si="61">R209</f>
        <v>0</v>
      </c>
      <c r="X209" s="5">
        <f t="shared" si="51"/>
        <v>0</v>
      </c>
      <c r="Y209" s="5">
        <f t="shared" si="52"/>
        <v>0</v>
      </c>
      <c r="Z209" s="5">
        <f t="shared" si="53"/>
        <v>0</v>
      </c>
      <c r="AA209" s="5">
        <f t="shared" si="54"/>
        <v>15888</v>
      </c>
      <c r="AB209" s="5">
        <f t="shared" si="55"/>
        <v>0</v>
      </c>
    </row>
    <row r="210" spans="1:28" ht="39" x14ac:dyDescent="0.3">
      <c r="A210" s="1" t="s">
        <v>641</v>
      </c>
      <c r="B210" s="6" t="s">
        <v>642</v>
      </c>
      <c r="C210" s="1" t="s">
        <v>2</v>
      </c>
      <c r="D210" s="17" t="s">
        <v>87</v>
      </c>
      <c r="E210" s="6"/>
      <c r="F210" s="17" t="s">
        <v>493</v>
      </c>
      <c r="G210" s="3" t="s">
        <v>494</v>
      </c>
      <c r="H210" s="17">
        <v>0</v>
      </c>
      <c r="I210" s="17">
        <v>22.62</v>
      </c>
      <c r="J210" s="17">
        <f t="shared" si="56"/>
        <v>22.62</v>
      </c>
      <c r="K210" s="17">
        <v>1200</v>
      </c>
      <c r="L210" s="17"/>
      <c r="M210" s="17">
        <v>0</v>
      </c>
      <c r="N210" s="5">
        <v>0</v>
      </c>
      <c r="O210" s="5">
        <v>0</v>
      </c>
      <c r="P210" s="5">
        <v>0</v>
      </c>
      <c r="Q210" s="5">
        <f t="shared" ref="Q210:Q241" si="62">SUM(K210:M210)*J210</f>
        <v>27144</v>
      </c>
      <c r="R210" s="5">
        <v>0</v>
      </c>
      <c r="S210" s="5">
        <f t="shared" si="57"/>
        <v>0</v>
      </c>
      <c r="T210" s="5">
        <f t="shared" si="58"/>
        <v>0</v>
      </c>
      <c r="U210" s="5">
        <f t="shared" si="59"/>
        <v>0</v>
      </c>
      <c r="V210" s="5">
        <f t="shared" si="60"/>
        <v>27144</v>
      </c>
      <c r="W210" s="5">
        <f t="shared" si="61"/>
        <v>0</v>
      </c>
      <c r="X210" s="5">
        <f t="shared" ref="X210:X241" si="63">N210</f>
        <v>0</v>
      </c>
      <c r="Y210" s="5">
        <f t="shared" ref="Y210:Y241" si="64">O210</f>
        <v>0</v>
      </c>
      <c r="Z210" s="5">
        <f t="shared" ref="Z210:Z241" si="65">P210</f>
        <v>0</v>
      </c>
      <c r="AA210" s="5">
        <f t="shared" ref="AA210:AA241" si="66">Q210</f>
        <v>27144</v>
      </c>
      <c r="AB210" s="5">
        <f t="shared" si="55"/>
        <v>0</v>
      </c>
    </row>
    <row r="211" spans="1:28" ht="39" x14ac:dyDescent="0.3">
      <c r="A211" s="1" t="s">
        <v>641</v>
      </c>
      <c r="B211" s="6" t="s">
        <v>642</v>
      </c>
      <c r="C211" s="1" t="s">
        <v>29</v>
      </c>
      <c r="D211" s="17" t="s">
        <v>87</v>
      </c>
      <c r="E211" s="6"/>
      <c r="F211" s="17" t="s">
        <v>495</v>
      </c>
      <c r="G211" s="3" t="s">
        <v>496</v>
      </c>
      <c r="H211" s="17">
        <v>3.73</v>
      </c>
      <c r="I211" s="17">
        <v>5.82</v>
      </c>
      <c r="J211" s="17">
        <f t="shared" ref="J211:J242" si="67">I211-H211</f>
        <v>2.0900000000000003</v>
      </c>
      <c r="K211" s="17">
        <v>1278</v>
      </c>
      <c r="L211" s="17"/>
      <c r="M211" s="17">
        <v>0</v>
      </c>
      <c r="N211" s="5">
        <v>0</v>
      </c>
      <c r="O211" s="5">
        <v>0</v>
      </c>
      <c r="P211" s="5">
        <v>0</v>
      </c>
      <c r="Q211" s="5">
        <f t="shared" si="62"/>
        <v>2671.0200000000004</v>
      </c>
      <c r="R211" s="5">
        <v>0</v>
      </c>
      <c r="S211" s="5">
        <f t="shared" si="57"/>
        <v>0</v>
      </c>
      <c r="T211" s="5">
        <f t="shared" si="58"/>
        <v>0</v>
      </c>
      <c r="U211" s="5">
        <f t="shared" si="59"/>
        <v>0</v>
      </c>
      <c r="V211" s="5">
        <f t="shared" si="60"/>
        <v>2671.0200000000004</v>
      </c>
      <c r="W211" s="5">
        <f t="shared" si="61"/>
        <v>0</v>
      </c>
      <c r="X211" s="5">
        <f t="shared" si="63"/>
        <v>0</v>
      </c>
      <c r="Y211" s="5">
        <f t="shared" si="64"/>
        <v>0</v>
      </c>
      <c r="Z211" s="5">
        <f t="shared" si="65"/>
        <v>0</v>
      </c>
      <c r="AA211" s="5">
        <f t="shared" si="66"/>
        <v>2671.0200000000004</v>
      </c>
      <c r="AB211" s="5">
        <f t="shared" ref="AB211:AB242" si="68">R210</f>
        <v>0</v>
      </c>
    </row>
    <row r="212" spans="1:28" ht="39" x14ac:dyDescent="0.3">
      <c r="A212" s="1" t="s">
        <v>641</v>
      </c>
      <c r="B212" s="6" t="s">
        <v>642</v>
      </c>
      <c r="C212" s="1" t="s">
        <v>29</v>
      </c>
      <c r="D212" s="17" t="s">
        <v>87</v>
      </c>
      <c r="E212" s="6"/>
      <c r="F212" s="17" t="s">
        <v>497</v>
      </c>
      <c r="G212" s="3" t="s">
        <v>498</v>
      </c>
      <c r="H212" s="17">
        <v>14.37</v>
      </c>
      <c r="I212" s="17">
        <v>16.399999999999999</v>
      </c>
      <c r="J212" s="17">
        <f t="shared" si="67"/>
        <v>2.0299999999999994</v>
      </c>
      <c r="K212" s="17">
        <v>3</v>
      </c>
      <c r="L212" s="17"/>
      <c r="M212" s="17">
        <v>0</v>
      </c>
      <c r="N212" s="5">
        <v>0</v>
      </c>
      <c r="O212" s="5">
        <v>0</v>
      </c>
      <c r="P212" s="5">
        <v>0</v>
      </c>
      <c r="Q212" s="5">
        <f t="shared" si="62"/>
        <v>6.0899999999999981</v>
      </c>
      <c r="R212" s="5">
        <v>0</v>
      </c>
      <c r="S212" s="5">
        <f t="shared" si="57"/>
        <v>0</v>
      </c>
      <c r="T212" s="5">
        <f t="shared" si="58"/>
        <v>0</v>
      </c>
      <c r="U212" s="5">
        <f t="shared" si="59"/>
        <v>0</v>
      </c>
      <c r="V212" s="5">
        <f t="shared" si="60"/>
        <v>6.0899999999999981</v>
      </c>
      <c r="W212" s="5">
        <f t="shared" si="61"/>
        <v>0</v>
      </c>
      <c r="X212" s="5">
        <f t="shared" si="63"/>
        <v>0</v>
      </c>
      <c r="Y212" s="5">
        <f t="shared" si="64"/>
        <v>0</v>
      </c>
      <c r="Z212" s="5">
        <f t="shared" si="65"/>
        <v>0</v>
      </c>
      <c r="AA212" s="5">
        <f t="shared" si="66"/>
        <v>6.0899999999999981</v>
      </c>
      <c r="AB212" s="5">
        <f t="shared" si="68"/>
        <v>0</v>
      </c>
    </row>
    <row r="213" spans="1:28" ht="39" x14ac:dyDescent="0.3">
      <c r="A213" s="1" t="s">
        <v>641</v>
      </c>
      <c r="B213" s="6" t="s">
        <v>642</v>
      </c>
      <c r="C213" s="1" t="s">
        <v>29</v>
      </c>
      <c r="D213" s="17" t="s">
        <v>87</v>
      </c>
      <c r="E213" s="6"/>
      <c r="F213" s="17" t="s">
        <v>499</v>
      </c>
      <c r="G213" s="3" t="s">
        <v>500</v>
      </c>
      <c r="H213" s="17">
        <v>12.39</v>
      </c>
      <c r="I213" s="17">
        <v>15.63</v>
      </c>
      <c r="J213" s="17">
        <f t="shared" si="67"/>
        <v>3.24</v>
      </c>
      <c r="K213" s="17">
        <v>246</v>
      </c>
      <c r="L213" s="17"/>
      <c r="M213" s="17">
        <v>0</v>
      </c>
      <c r="N213" s="5">
        <v>0</v>
      </c>
      <c r="O213" s="5">
        <v>0</v>
      </c>
      <c r="P213" s="5">
        <v>0</v>
      </c>
      <c r="Q213" s="5">
        <f t="shared" si="62"/>
        <v>797.04000000000008</v>
      </c>
      <c r="R213" s="5">
        <v>0</v>
      </c>
      <c r="S213" s="5">
        <f t="shared" si="57"/>
        <v>0</v>
      </c>
      <c r="T213" s="5">
        <f t="shared" si="58"/>
        <v>0</v>
      </c>
      <c r="U213" s="5">
        <f t="shared" si="59"/>
        <v>0</v>
      </c>
      <c r="V213" s="5">
        <f t="shared" si="60"/>
        <v>797.04000000000008</v>
      </c>
      <c r="W213" s="5">
        <f t="shared" si="61"/>
        <v>0</v>
      </c>
      <c r="X213" s="5">
        <f t="shared" si="63"/>
        <v>0</v>
      </c>
      <c r="Y213" s="5">
        <f t="shared" si="64"/>
        <v>0</v>
      </c>
      <c r="Z213" s="5">
        <f t="shared" si="65"/>
        <v>0</v>
      </c>
      <c r="AA213" s="5">
        <f t="shared" si="66"/>
        <v>797.04000000000008</v>
      </c>
      <c r="AB213" s="5">
        <f t="shared" si="68"/>
        <v>0</v>
      </c>
    </row>
    <row r="214" spans="1:28" ht="39" x14ac:dyDescent="0.3">
      <c r="A214" s="1" t="s">
        <v>641</v>
      </c>
      <c r="B214" s="6" t="s">
        <v>642</v>
      </c>
      <c r="C214" s="1" t="s">
        <v>29</v>
      </c>
      <c r="D214" s="17" t="s">
        <v>87</v>
      </c>
      <c r="E214" s="6"/>
      <c r="F214" s="17" t="s">
        <v>501</v>
      </c>
      <c r="G214" s="3" t="s">
        <v>502</v>
      </c>
      <c r="H214" s="17">
        <v>8.67</v>
      </c>
      <c r="I214" s="17">
        <v>11.49</v>
      </c>
      <c r="J214" s="17">
        <f t="shared" si="67"/>
        <v>2.8200000000000003</v>
      </c>
      <c r="K214" s="17">
        <v>5401</v>
      </c>
      <c r="L214" s="17"/>
      <c r="M214" s="17">
        <v>0</v>
      </c>
      <c r="N214" s="5">
        <v>0</v>
      </c>
      <c r="O214" s="5">
        <v>0</v>
      </c>
      <c r="P214" s="5">
        <v>0</v>
      </c>
      <c r="Q214" s="5">
        <f t="shared" si="62"/>
        <v>15230.820000000002</v>
      </c>
      <c r="R214" s="5">
        <v>0</v>
      </c>
      <c r="S214" s="5">
        <f t="shared" si="57"/>
        <v>0</v>
      </c>
      <c r="T214" s="5">
        <f t="shared" si="58"/>
        <v>0</v>
      </c>
      <c r="U214" s="5">
        <f t="shared" si="59"/>
        <v>0</v>
      </c>
      <c r="V214" s="5">
        <f t="shared" si="60"/>
        <v>15230.820000000002</v>
      </c>
      <c r="W214" s="5">
        <f t="shared" si="61"/>
        <v>0</v>
      </c>
      <c r="X214" s="5">
        <f t="shared" si="63"/>
        <v>0</v>
      </c>
      <c r="Y214" s="5">
        <f t="shared" si="64"/>
        <v>0</v>
      </c>
      <c r="Z214" s="5">
        <f t="shared" si="65"/>
        <v>0</v>
      </c>
      <c r="AA214" s="5">
        <f t="shared" si="66"/>
        <v>15230.820000000002</v>
      </c>
      <c r="AB214" s="5">
        <f t="shared" si="68"/>
        <v>0</v>
      </c>
    </row>
    <row r="215" spans="1:28" ht="39" x14ac:dyDescent="0.3">
      <c r="A215" s="1" t="s">
        <v>641</v>
      </c>
      <c r="B215" s="6" t="s">
        <v>642</v>
      </c>
      <c r="C215" s="1" t="s">
        <v>29</v>
      </c>
      <c r="D215" s="17" t="s">
        <v>87</v>
      </c>
      <c r="E215" s="6"/>
      <c r="F215" s="17" t="s">
        <v>503</v>
      </c>
      <c r="G215" s="3" t="s">
        <v>504</v>
      </c>
      <c r="H215" s="17">
        <v>27.92</v>
      </c>
      <c r="I215" s="17">
        <v>42.04</v>
      </c>
      <c r="J215" s="17">
        <f t="shared" si="67"/>
        <v>14.119999999999997</v>
      </c>
      <c r="K215" s="17">
        <v>30</v>
      </c>
      <c r="L215" s="17"/>
      <c r="M215" s="17">
        <v>0</v>
      </c>
      <c r="N215" s="5">
        <v>0</v>
      </c>
      <c r="O215" s="5">
        <v>0</v>
      </c>
      <c r="P215" s="5">
        <v>0</v>
      </c>
      <c r="Q215" s="5">
        <f t="shared" si="62"/>
        <v>423.59999999999991</v>
      </c>
      <c r="R215" s="5">
        <v>0</v>
      </c>
      <c r="S215" s="5">
        <f t="shared" si="57"/>
        <v>0</v>
      </c>
      <c r="T215" s="5">
        <f t="shared" si="58"/>
        <v>0</v>
      </c>
      <c r="U215" s="5">
        <f t="shared" si="59"/>
        <v>0</v>
      </c>
      <c r="V215" s="5">
        <f t="shared" si="60"/>
        <v>423.59999999999991</v>
      </c>
      <c r="W215" s="5">
        <f t="shared" si="61"/>
        <v>0</v>
      </c>
      <c r="X215" s="5">
        <f t="shared" si="63"/>
        <v>0</v>
      </c>
      <c r="Y215" s="5">
        <f t="shared" si="64"/>
        <v>0</v>
      </c>
      <c r="Z215" s="5">
        <f t="shared" si="65"/>
        <v>0</v>
      </c>
      <c r="AA215" s="5">
        <f t="shared" si="66"/>
        <v>423.59999999999991</v>
      </c>
      <c r="AB215" s="5">
        <f t="shared" si="68"/>
        <v>0</v>
      </c>
    </row>
    <row r="216" spans="1:28" ht="39" x14ac:dyDescent="0.3">
      <c r="A216" s="1" t="s">
        <v>641</v>
      </c>
      <c r="B216" s="6" t="s">
        <v>642</v>
      </c>
      <c r="C216" s="1" t="s">
        <v>29</v>
      </c>
      <c r="D216" s="17" t="s">
        <v>87</v>
      </c>
      <c r="E216" s="6"/>
      <c r="F216" s="17" t="s">
        <v>505</v>
      </c>
      <c r="G216" s="3" t="s">
        <v>506</v>
      </c>
      <c r="H216" s="17">
        <v>22.37</v>
      </c>
      <c r="I216" s="17">
        <v>22.96</v>
      </c>
      <c r="J216" s="17">
        <f t="shared" si="67"/>
        <v>0.58999999999999986</v>
      </c>
      <c r="K216" s="17">
        <v>1351</v>
      </c>
      <c r="L216" s="17"/>
      <c r="M216" s="17">
        <v>0</v>
      </c>
      <c r="N216" s="5">
        <v>0</v>
      </c>
      <c r="O216" s="5">
        <v>0</v>
      </c>
      <c r="P216" s="5">
        <v>0</v>
      </c>
      <c r="Q216" s="5">
        <f t="shared" si="62"/>
        <v>797.0899999999998</v>
      </c>
      <c r="R216" s="5">
        <v>0</v>
      </c>
      <c r="S216" s="5">
        <f t="shared" si="57"/>
        <v>0</v>
      </c>
      <c r="T216" s="5">
        <f t="shared" si="58"/>
        <v>0</v>
      </c>
      <c r="U216" s="5">
        <f t="shared" si="59"/>
        <v>0</v>
      </c>
      <c r="V216" s="5">
        <f t="shared" si="60"/>
        <v>797.0899999999998</v>
      </c>
      <c r="W216" s="5">
        <f t="shared" si="61"/>
        <v>0</v>
      </c>
      <c r="X216" s="5">
        <f t="shared" si="63"/>
        <v>0</v>
      </c>
      <c r="Y216" s="5">
        <f t="shared" si="64"/>
        <v>0</v>
      </c>
      <c r="Z216" s="5">
        <f t="shared" si="65"/>
        <v>0</v>
      </c>
      <c r="AA216" s="5">
        <f t="shared" si="66"/>
        <v>797.0899999999998</v>
      </c>
      <c r="AB216" s="5">
        <f t="shared" si="68"/>
        <v>0</v>
      </c>
    </row>
    <row r="217" spans="1:28" ht="39" x14ac:dyDescent="0.3">
      <c r="A217" s="1" t="s">
        <v>641</v>
      </c>
      <c r="B217" s="6" t="s">
        <v>642</v>
      </c>
      <c r="C217" s="1" t="s">
        <v>29</v>
      </c>
      <c r="D217" s="17" t="s">
        <v>87</v>
      </c>
      <c r="E217" s="6"/>
      <c r="F217" s="17" t="s">
        <v>507</v>
      </c>
      <c r="G217" s="3" t="s">
        <v>508</v>
      </c>
      <c r="H217" s="17">
        <v>76.489999999999995</v>
      </c>
      <c r="I217" s="17">
        <v>150.57</v>
      </c>
      <c r="J217" s="17">
        <f t="shared" si="67"/>
        <v>74.08</v>
      </c>
      <c r="K217" s="17">
        <v>290</v>
      </c>
      <c r="L217" s="17"/>
      <c r="M217" s="17">
        <v>0</v>
      </c>
      <c r="N217" s="5">
        <v>0</v>
      </c>
      <c r="O217" s="5">
        <v>0</v>
      </c>
      <c r="P217" s="5">
        <v>0</v>
      </c>
      <c r="Q217" s="5">
        <f t="shared" si="62"/>
        <v>21483.200000000001</v>
      </c>
      <c r="R217" s="5">
        <v>0</v>
      </c>
      <c r="S217" s="5">
        <f t="shared" si="57"/>
        <v>0</v>
      </c>
      <c r="T217" s="5">
        <f t="shared" si="58"/>
        <v>0</v>
      </c>
      <c r="U217" s="5">
        <f t="shared" si="59"/>
        <v>0</v>
      </c>
      <c r="V217" s="5">
        <f t="shared" si="60"/>
        <v>21483.200000000001</v>
      </c>
      <c r="W217" s="5">
        <f t="shared" si="61"/>
        <v>0</v>
      </c>
      <c r="X217" s="5">
        <f t="shared" si="63"/>
        <v>0</v>
      </c>
      <c r="Y217" s="5">
        <f t="shared" si="64"/>
        <v>0</v>
      </c>
      <c r="Z217" s="5">
        <f t="shared" si="65"/>
        <v>0</v>
      </c>
      <c r="AA217" s="5">
        <f t="shared" si="66"/>
        <v>21483.200000000001</v>
      </c>
      <c r="AB217" s="5">
        <f t="shared" si="68"/>
        <v>0</v>
      </c>
    </row>
    <row r="218" spans="1:28" ht="39" x14ac:dyDescent="0.3">
      <c r="A218" s="1" t="s">
        <v>641</v>
      </c>
      <c r="B218" s="6" t="s">
        <v>642</v>
      </c>
      <c r="C218" s="1" t="s">
        <v>29</v>
      </c>
      <c r="D218" s="17" t="s">
        <v>87</v>
      </c>
      <c r="E218" s="6"/>
      <c r="F218" s="17" t="s">
        <v>509</v>
      </c>
      <c r="G218" s="3" t="s">
        <v>510</v>
      </c>
      <c r="H218" s="17">
        <v>76.489999999999995</v>
      </c>
      <c r="I218" s="17">
        <v>159.82</v>
      </c>
      <c r="J218" s="17">
        <f t="shared" si="67"/>
        <v>83.33</v>
      </c>
      <c r="K218" s="17">
        <v>269</v>
      </c>
      <c r="L218" s="17"/>
      <c r="M218" s="17">
        <v>0</v>
      </c>
      <c r="N218" s="5">
        <v>0</v>
      </c>
      <c r="O218" s="5">
        <v>0</v>
      </c>
      <c r="P218" s="5">
        <v>0</v>
      </c>
      <c r="Q218" s="5">
        <f t="shared" si="62"/>
        <v>22415.77</v>
      </c>
      <c r="R218" s="5">
        <v>0</v>
      </c>
      <c r="S218" s="5">
        <f t="shared" si="57"/>
        <v>0</v>
      </c>
      <c r="T218" s="5">
        <f t="shared" si="58"/>
        <v>0</v>
      </c>
      <c r="U218" s="5">
        <f t="shared" si="59"/>
        <v>0</v>
      </c>
      <c r="V218" s="5">
        <f t="shared" si="60"/>
        <v>22415.77</v>
      </c>
      <c r="W218" s="5">
        <f t="shared" si="61"/>
        <v>0</v>
      </c>
      <c r="X218" s="5">
        <f t="shared" si="63"/>
        <v>0</v>
      </c>
      <c r="Y218" s="5">
        <f t="shared" si="64"/>
        <v>0</v>
      </c>
      <c r="Z218" s="5">
        <f t="shared" si="65"/>
        <v>0</v>
      </c>
      <c r="AA218" s="5">
        <f t="shared" si="66"/>
        <v>22415.77</v>
      </c>
      <c r="AB218" s="5">
        <f t="shared" si="68"/>
        <v>0</v>
      </c>
    </row>
    <row r="219" spans="1:28" ht="39" x14ac:dyDescent="0.3">
      <c r="A219" s="1" t="s">
        <v>641</v>
      </c>
      <c r="B219" s="6" t="s">
        <v>642</v>
      </c>
      <c r="C219" s="1" t="s">
        <v>29</v>
      </c>
      <c r="D219" s="17" t="s">
        <v>87</v>
      </c>
      <c r="E219" s="6"/>
      <c r="F219" s="17" t="s">
        <v>511</v>
      </c>
      <c r="G219" s="3" t="s">
        <v>512</v>
      </c>
      <c r="H219" s="17">
        <v>76.489999999999995</v>
      </c>
      <c r="I219" s="17">
        <v>183.81</v>
      </c>
      <c r="J219" s="17">
        <f t="shared" si="67"/>
        <v>107.32000000000001</v>
      </c>
      <c r="K219" s="17">
        <v>31</v>
      </c>
      <c r="L219" s="17"/>
      <c r="M219" s="17">
        <v>0</v>
      </c>
      <c r="N219" s="5">
        <v>0</v>
      </c>
      <c r="O219" s="5">
        <v>0</v>
      </c>
      <c r="P219" s="5">
        <v>0</v>
      </c>
      <c r="Q219" s="5">
        <f t="shared" si="62"/>
        <v>3326.92</v>
      </c>
      <c r="R219" s="5">
        <v>0</v>
      </c>
      <c r="S219" s="5">
        <f t="shared" si="57"/>
        <v>0</v>
      </c>
      <c r="T219" s="5">
        <f t="shared" si="58"/>
        <v>0</v>
      </c>
      <c r="U219" s="5">
        <f t="shared" si="59"/>
        <v>0</v>
      </c>
      <c r="V219" s="5">
        <f t="shared" si="60"/>
        <v>3326.92</v>
      </c>
      <c r="W219" s="5">
        <f t="shared" si="61"/>
        <v>0</v>
      </c>
      <c r="X219" s="5">
        <f t="shared" si="63"/>
        <v>0</v>
      </c>
      <c r="Y219" s="5">
        <f t="shared" si="64"/>
        <v>0</v>
      </c>
      <c r="Z219" s="5">
        <f t="shared" si="65"/>
        <v>0</v>
      </c>
      <c r="AA219" s="5">
        <f t="shared" si="66"/>
        <v>3326.92</v>
      </c>
      <c r="AB219" s="5">
        <f t="shared" si="68"/>
        <v>0</v>
      </c>
    </row>
    <row r="220" spans="1:28" ht="39" x14ac:dyDescent="0.3">
      <c r="A220" s="1" t="s">
        <v>641</v>
      </c>
      <c r="B220" s="6" t="s">
        <v>642</v>
      </c>
      <c r="C220" s="1" t="s">
        <v>29</v>
      </c>
      <c r="D220" s="17" t="s">
        <v>87</v>
      </c>
      <c r="E220" s="6"/>
      <c r="F220" s="17" t="s">
        <v>513</v>
      </c>
      <c r="G220" s="3" t="s">
        <v>514</v>
      </c>
      <c r="H220" s="17">
        <v>76.489999999999995</v>
      </c>
      <c r="I220" s="17">
        <v>143.58000000000001</v>
      </c>
      <c r="J220" s="17">
        <f t="shared" si="67"/>
        <v>67.090000000000018</v>
      </c>
      <c r="K220" s="17">
        <v>4</v>
      </c>
      <c r="L220" s="17"/>
      <c r="M220" s="17">
        <v>0</v>
      </c>
      <c r="N220" s="5">
        <v>0</v>
      </c>
      <c r="O220" s="5">
        <v>0</v>
      </c>
      <c r="P220" s="5">
        <v>0</v>
      </c>
      <c r="Q220" s="5">
        <f t="shared" si="62"/>
        <v>268.36000000000007</v>
      </c>
      <c r="R220" s="5">
        <v>0</v>
      </c>
      <c r="S220" s="5">
        <f t="shared" si="57"/>
        <v>0</v>
      </c>
      <c r="T220" s="5">
        <f t="shared" si="58"/>
        <v>0</v>
      </c>
      <c r="U220" s="5">
        <f t="shared" si="59"/>
        <v>0</v>
      </c>
      <c r="V220" s="5">
        <f t="shared" si="60"/>
        <v>268.36000000000007</v>
      </c>
      <c r="W220" s="5">
        <f t="shared" si="61"/>
        <v>0</v>
      </c>
      <c r="X220" s="5">
        <f t="shared" si="63"/>
        <v>0</v>
      </c>
      <c r="Y220" s="5">
        <f t="shared" si="64"/>
        <v>0</v>
      </c>
      <c r="Z220" s="5">
        <f t="shared" si="65"/>
        <v>0</v>
      </c>
      <c r="AA220" s="5">
        <f t="shared" si="66"/>
        <v>268.36000000000007</v>
      </c>
      <c r="AB220" s="5">
        <f t="shared" si="68"/>
        <v>0</v>
      </c>
    </row>
    <row r="221" spans="1:28" ht="39" x14ac:dyDescent="0.3">
      <c r="A221" s="1" t="s">
        <v>641</v>
      </c>
      <c r="B221" s="6" t="s">
        <v>642</v>
      </c>
      <c r="C221" s="1" t="s">
        <v>29</v>
      </c>
      <c r="D221" s="17" t="s">
        <v>87</v>
      </c>
      <c r="E221" s="6"/>
      <c r="F221" s="17" t="s">
        <v>515</v>
      </c>
      <c r="G221" s="3" t="s">
        <v>516</v>
      </c>
      <c r="H221" s="17">
        <v>76.489999999999995</v>
      </c>
      <c r="I221" s="17">
        <v>133.38999999999999</v>
      </c>
      <c r="J221" s="17">
        <f t="shared" si="67"/>
        <v>56.899999999999991</v>
      </c>
      <c r="K221" s="17">
        <v>65</v>
      </c>
      <c r="L221" s="17"/>
      <c r="M221" s="17">
        <v>0</v>
      </c>
      <c r="N221" s="5">
        <v>0</v>
      </c>
      <c r="O221" s="5">
        <v>0</v>
      </c>
      <c r="P221" s="5">
        <v>0</v>
      </c>
      <c r="Q221" s="5">
        <f t="shared" si="62"/>
        <v>3698.4999999999995</v>
      </c>
      <c r="R221" s="5">
        <v>0</v>
      </c>
      <c r="S221" s="5">
        <f t="shared" si="57"/>
        <v>0</v>
      </c>
      <c r="T221" s="5">
        <f t="shared" si="58"/>
        <v>0</v>
      </c>
      <c r="U221" s="5">
        <f t="shared" si="59"/>
        <v>0</v>
      </c>
      <c r="V221" s="5">
        <f t="shared" si="60"/>
        <v>3698.4999999999995</v>
      </c>
      <c r="W221" s="5">
        <f t="shared" si="61"/>
        <v>0</v>
      </c>
      <c r="X221" s="5">
        <f t="shared" si="63"/>
        <v>0</v>
      </c>
      <c r="Y221" s="5">
        <f t="shared" si="64"/>
        <v>0</v>
      </c>
      <c r="Z221" s="5">
        <f t="shared" si="65"/>
        <v>0</v>
      </c>
      <c r="AA221" s="5">
        <f t="shared" si="66"/>
        <v>3698.4999999999995</v>
      </c>
      <c r="AB221" s="5">
        <f t="shared" si="68"/>
        <v>0</v>
      </c>
    </row>
    <row r="222" spans="1:28" ht="39" x14ac:dyDescent="0.3">
      <c r="A222" s="1" t="s">
        <v>641</v>
      </c>
      <c r="B222" s="6" t="s">
        <v>642</v>
      </c>
      <c r="C222" s="1" t="s">
        <v>29</v>
      </c>
      <c r="D222" s="17" t="s">
        <v>87</v>
      </c>
      <c r="E222" s="6"/>
      <c r="F222" s="17" t="s">
        <v>517</v>
      </c>
      <c r="G222" s="3" t="s">
        <v>518</v>
      </c>
      <c r="H222" s="17">
        <v>7.71</v>
      </c>
      <c r="I222" s="17">
        <v>14.9</v>
      </c>
      <c r="J222" s="17">
        <f t="shared" si="67"/>
        <v>7.19</v>
      </c>
      <c r="K222" s="17">
        <v>772</v>
      </c>
      <c r="L222" s="17"/>
      <c r="M222" s="17">
        <v>0</v>
      </c>
      <c r="N222" s="5">
        <v>0</v>
      </c>
      <c r="O222" s="5">
        <v>0</v>
      </c>
      <c r="P222" s="5">
        <v>0</v>
      </c>
      <c r="Q222" s="5">
        <f t="shared" si="62"/>
        <v>5550.68</v>
      </c>
      <c r="R222" s="5">
        <v>0</v>
      </c>
      <c r="S222" s="5">
        <f t="shared" si="57"/>
        <v>0</v>
      </c>
      <c r="T222" s="5">
        <f t="shared" si="58"/>
        <v>0</v>
      </c>
      <c r="U222" s="5">
        <f t="shared" si="59"/>
        <v>0</v>
      </c>
      <c r="V222" s="5">
        <f t="shared" si="60"/>
        <v>5550.68</v>
      </c>
      <c r="W222" s="5">
        <f t="shared" si="61"/>
        <v>0</v>
      </c>
      <c r="X222" s="5">
        <f t="shared" si="63"/>
        <v>0</v>
      </c>
      <c r="Y222" s="5">
        <f t="shared" si="64"/>
        <v>0</v>
      </c>
      <c r="Z222" s="5">
        <f t="shared" si="65"/>
        <v>0</v>
      </c>
      <c r="AA222" s="5">
        <f t="shared" si="66"/>
        <v>5550.68</v>
      </c>
      <c r="AB222" s="5">
        <f t="shared" si="68"/>
        <v>0</v>
      </c>
    </row>
    <row r="223" spans="1:28" ht="39" x14ac:dyDescent="0.3">
      <c r="A223" s="1" t="s">
        <v>641</v>
      </c>
      <c r="B223" s="6" t="s">
        <v>642</v>
      </c>
      <c r="C223" s="1" t="s">
        <v>29</v>
      </c>
      <c r="D223" s="17" t="s">
        <v>87</v>
      </c>
      <c r="E223" s="6"/>
      <c r="F223" s="17" t="s">
        <v>519</v>
      </c>
      <c r="G223" s="3" t="s">
        <v>520</v>
      </c>
      <c r="H223" s="17">
        <v>38.57</v>
      </c>
      <c r="I223" s="17">
        <v>47.54</v>
      </c>
      <c r="J223" s="17">
        <f t="shared" si="67"/>
        <v>8.9699999999999989</v>
      </c>
      <c r="K223" s="17">
        <v>31</v>
      </c>
      <c r="L223" s="17"/>
      <c r="M223" s="17">
        <v>0</v>
      </c>
      <c r="N223" s="5">
        <v>0</v>
      </c>
      <c r="O223" s="5">
        <v>0</v>
      </c>
      <c r="P223" s="5">
        <v>0</v>
      </c>
      <c r="Q223" s="5">
        <f t="shared" si="62"/>
        <v>278.06999999999994</v>
      </c>
      <c r="R223" s="5">
        <v>0</v>
      </c>
      <c r="S223" s="5">
        <f t="shared" si="57"/>
        <v>0</v>
      </c>
      <c r="T223" s="5">
        <f t="shared" si="58"/>
        <v>0</v>
      </c>
      <c r="U223" s="5">
        <f t="shared" si="59"/>
        <v>0</v>
      </c>
      <c r="V223" s="5">
        <f t="shared" si="60"/>
        <v>278.06999999999994</v>
      </c>
      <c r="W223" s="5">
        <f t="shared" si="61"/>
        <v>0</v>
      </c>
      <c r="X223" s="5">
        <f t="shared" si="63"/>
        <v>0</v>
      </c>
      <c r="Y223" s="5">
        <f t="shared" si="64"/>
        <v>0</v>
      </c>
      <c r="Z223" s="5">
        <f t="shared" si="65"/>
        <v>0</v>
      </c>
      <c r="AA223" s="5">
        <f t="shared" si="66"/>
        <v>278.06999999999994</v>
      </c>
      <c r="AB223" s="5">
        <f t="shared" si="68"/>
        <v>0</v>
      </c>
    </row>
    <row r="224" spans="1:28" ht="39" x14ac:dyDescent="0.3">
      <c r="A224" s="1" t="s">
        <v>641</v>
      </c>
      <c r="B224" s="6" t="s">
        <v>642</v>
      </c>
      <c r="C224" s="1" t="s">
        <v>29</v>
      </c>
      <c r="D224" s="17" t="s">
        <v>87</v>
      </c>
      <c r="E224" s="6"/>
      <c r="F224" s="17" t="s">
        <v>521</v>
      </c>
      <c r="G224" s="3" t="s">
        <v>522</v>
      </c>
      <c r="H224" s="17">
        <v>12.49</v>
      </c>
      <c r="I224" s="17">
        <v>16.399999999999999</v>
      </c>
      <c r="J224" s="17">
        <f t="shared" si="67"/>
        <v>3.9099999999999984</v>
      </c>
      <c r="K224" s="17">
        <v>48</v>
      </c>
      <c r="L224" s="17"/>
      <c r="M224" s="17">
        <v>0</v>
      </c>
      <c r="N224" s="5">
        <v>0</v>
      </c>
      <c r="O224" s="5">
        <v>0</v>
      </c>
      <c r="P224" s="5">
        <v>0</v>
      </c>
      <c r="Q224" s="5">
        <f t="shared" si="62"/>
        <v>187.67999999999992</v>
      </c>
      <c r="R224" s="5">
        <v>0</v>
      </c>
      <c r="S224" s="5">
        <f t="shared" si="57"/>
        <v>0</v>
      </c>
      <c r="T224" s="5">
        <f t="shared" si="58"/>
        <v>0</v>
      </c>
      <c r="U224" s="5">
        <f t="shared" si="59"/>
        <v>0</v>
      </c>
      <c r="V224" s="5">
        <f t="shared" si="60"/>
        <v>187.67999999999992</v>
      </c>
      <c r="W224" s="5">
        <f t="shared" si="61"/>
        <v>0</v>
      </c>
      <c r="X224" s="5">
        <f t="shared" si="63"/>
        <v>0</v>
      </c>
      <c r="Y224" s="5">
        <f t="shared" si="64"/>
        <v>0</v>
      </c>
      <c r="Z224" s="5">
        <f t="shared" si="65"/>
        <v>0</v>
      </c>
      <c r="AA224" s="5">
        <f t="shared" si="66"/>
        <v>187.67999999999992</v>
      </c>
      <c r="AB224" s="5">
        <f t="shared" si="68"/>
        <v>0</v>
      </c>
    </row>
    <row r="225" spans="1:28" ht="39" x14ac:dyDescent="0.3">
      <c r="A225" s="1" t="s">
        <v>641</v>
      </c>
      <c r="B225" s="6" t="s">
        <v>642</v>
      </c>
      <c r="C225" s="1" t="s">
        <v>29</v>
      </c>
      <c r="D225" s="17" t="s">
        <v>87</v>
      </c>
      <c r="E225" s="6"/>
      <c r="F225" s="17" t="s">
        <v>523</v>
      </c>
      <c r="G225" s="3" t="s">
        <v>524</v>
      </c>
      <c r="H225" s="17">
        <v>49.65</v>
      </c>
      <c r="I225" s="17">
        <v>50.14</v>
      </c>
      <c r="J225" s="17">
        <f t="shared" si="67"/>
        <v>0.49000000000000199</v>
      </c>
      <c r="K225" s="17">
        <v>24</v>
      </c>
      <c r="L225" s="17"/>
      <c r="M225" s="17">
        <v>0</v>
      </c>
      <c r="N225" s="5">
        <v>0</v>
      </c>
      <c r="O225" s="5">
        <v>0</v>
      </c>
      <c r="P225" s="5">
        <v>0</v>
      </c>
      <c r="Q225" s="5">
        <f t="shared" si="62"/>
        <v>11.760000000000048</v>
      </c>
      <c r="R225" s="5">
        <v>0</v>
      </c>
      <c r="S225" s="5">
        <f t="shared" si="57"/>
        <v>0</v>
      </c>
      <c r="T225" s="5">
        <f t="shared" si="58"/>
        <v>0</v>
      </c>
      <c r="U225" s="5">
        <f t="shared" si="59"/>
        <v>0</v>
      </c>
      <c r="V225" s="5">
        <f t="shared" si="60"/>
        <v>11.760000000000048</v>
      </c>
      <c r="W225" s="5">
        <f t="shared" si="61"/>
        <v>0</v>
      </c>
      <c r="X225" s="5">
        <f t="shared" si="63"/>
        <v>0</v>
      </c>
      <c r="Y225" s="5">
        <f t="shared" si="64"/>
        <v>0</v>
      </c>
      <c r="Z225" s="5">
        <f t="shared" si="65"/>
        <v>0</v>
      </c>
      <c r="AA225" s="5">
        <f t="shared" si="66"/>
        <v>11.760000000000048</v>
      </c>
      <c r="AB225" s="5">
        <f t="shared" si="68"/>
        <v>0</v>
      </c>
    </row>
    <row r="226" spans="1:28" ht="39" x14ac:dyDescent="0.3">
      <c r="A226" s="1" t="s">
        <v>641</v>
      </c>
      <c r="B226" s="6" t="s">
        <v>642</v>
      </c>
      <c r="C226" s="1" t="s">
        <v>29</v>
      </c>
      <c r="D226" s="17" t="s">
        <v>87</v>
      </c>
      <c r="E226" s="6"/>
      <c r="F226" s="17" t="s">
        <v>525</v>
      </c>
      <c r="G226" s="3" t="s">
        <v>526</v>
      </c>
      <c r="H226" s="17">
        <v>23.91</v>
      </c>
      <c r="I226" s="17">
        <v>31.01</v>
      </c>
      <c r="J226" s="17">
        <f t="shared" si="67"/>
        <v>7.1000000000000014</v>
      </c>
      <c r="K226" s="17">
        <v>11</v>
      </c>
      <c r="L226" s="17"/>
      <c r="M226" s="17">
        <v>0</v>
      </c>
      <c r="N226" s="5">
        <v>0</v>
      </c>
      <c r="O226" s="5">
        <v>0</v>
      </c>
      <c r="P226" s="5">
        <v>0</v>
      </c>
      <c r="Q226" s="5">
        <f t="shared" si="62"/>
        <v>78.100000000000023</v>
      </c>
      <c r="R226" s="5">
        <v>0</v>
      </c>
      <c r="S226" s="5">
        <f t="shared" si="57"/>
        <v>0</v>
      </c>
      <c r="T226" s="5">
        <f t="shared" si="58"/>
        <v>0</v>
      </c>
      <c r="U226" s="5">
        <f t="shared" si="59"/>
        <v>0</v>
      </c>
      <c r="V226" s="5">
        <f t="shared" si="60"/>
        <v>78.100000000000023</v>
      </c>
      <c r="W226" s="5">
        <f t="shared" si="61"/>
        <v>0</v>
      </c>
      <c r="X226" s="5">
        <f t="shared" si="63"/>
        <v>0</v>
      </c>
      <c r="Y226" s="5">
        <f t="shared" si="64"/>
        <v>0</v>
      </c>
      <c r="Z226" s="5">
        <f t="shared" si="65"/>
        <v>0</v>
      </c>
      <c r="AA226" s="5">
        <f t="shared" si="66"/>
        <v>78.100000000000023</v>
      </c>
      <c r="AB226" s="5">
        <f t="shared" si="68"/>
        <v>0</v>
      </c>
    </row>
    <row r="227" spans="1:28" ht="39" x14ac:dyDescent="0.3">
      <c r="A227" s="1" t="s">
        <v>641</v>
      </c>
      <c r="B227" s="6" t="s">
        <v>642</v>
      </c>
      <c r="C227" s="1" t="s">
        <v>29</v>
      </c>
      <c r="D227" s="17" t="s">
        <v>87</v>
      </c>
      <c r="E227" s="6"/>
      <c r="F227" s="17" t="s">
        <v>527</v>
      </c>
      <c r="G227" s="3" t="s">
        <v>528</v>
      </c>
      <c r="H227" s="17">
        <v>27.24</v>
      </c>
      <c r="I227" s="17">
        <v>33.5</v>
      </c>
      <c r="J227" s="17">
        <f t="shared" si="67"/>
        <v>6.2600000000000016</v>
      </c>
      <c r="K227" s="17">
        <v>552</v>
      </c>
      <c r="L227" s="17"/>
      <c r="M227" s="17">
        <v>0</v>
      </c>
      <c r="N227" s="5">
        <v>0</v>
      </c>
      <c r="O227" s="5">
        <v>0</v>
      </c>
      <c r="P227" s="5">
        <v>0</v>
      </c>
      <c r="Q227" s="5">
        <f t="shared" si="62"/>
        <v>3455.5200000000009</v>
      </c>
      <c r="R227" s="5">
        <v>0</v>
      </c>
      <c r="S227" s="5">
        <f t="shared" si="57"/>
        <v>0</v>
      </c>
      <c r="T227" s="5">
        <f t="shared" si="58"/>
        <v>0</v>
      </c>
      <c r="U227" s="5">
        <f t="shared" si="59"/>
        <v>0</v>
      </c>
      <c r="V227" s="5">
        <f t="shared" si="60"/>
        <v>3455.5200000000009</v>
      </c>
      <c r="W227" s="5">
        <f t="shared" si="61"/>
        <v>0</v>
      </c>
      <c r="X227" s="5">
        <f t="shared" si="63"/>
        <v>0</v>
      </c>
      <c r="Y227" s="5">
        <f t="shared" si="64"/>
        <v>0</v>
      </c>
      <c r="Z227" s="5">
        <f t="shared" si="65"/>
        <v>0</v>
      </c>
      <c r="AA227" s="5">
        <f t="shared" si="66"/>
        <v>3455.5200000000009</v>
      </c>
      <c r="AB227" s="5">
        <f t="shared" si="68"/>
        <v>0</v>
      </c>
    </row>
    <row r="228" spans="1:28" ht="39" x14ac:dyDescent="0.3">
      <c r="A228" s="1" t="s">
        <v>641</v>
      </c>
      <c r="B228" s="6" t="s">
        <v>642</v>
      </c>
      <c r="C228" s="1" t="s">
        <v>29</v>
      </c>
      <c r="D228" s="17" t="s">
        <v>87</v>
      </c>
      <c r="E228" s="6"/>
      <c r="F228" s="17" t="s">
        <v>529</v>
      </c>
      <c r="G228" s="3" t="s">
        <v>530</v>
      </c>
      <c r="H228" s="17">
        <v>11.91</v>
      </c>
      <c r="I228" s="17">
        <v>14.9</v>
      </c>
      <c r="J228" s="17">
        <f t="shared" si="67"/>
        <v>2.99</v>
      </c>
      <c r="K228" s="17">
        <v>283</v>
      </c>
      <c r="L228" s="17"/>
      <c r="M228" s="17">
        <v>0</v>
      </c>
      <c r="N228" s="5">
        <v>0</v>
      </c>
      <c r="O228" s="5">
        <v>0</v>
      </c>
      <c r="P228" s="5">
        <v>0</v>
      </c>
      <c r="Q228" s="5">
        <f t="shared" si="62"/>
        <v>846.17000000000007</v>
      </c>
      <c r="R228" s="5">
        <v>0</v>
      </c>
      <c r="S228" s="5">
        <f t="shared" si="57"/>
        <v>0</v>
      </c>
      <c r="T228" s="5">
        <f t="shared" si="58"/>
        <v>0</v>
      </c>
      <c r="U228" s="5">
        <f t="shared" si="59"/>
        <v>0</v>
      </c>
      <c r="V228" s="5">
        <f t="shared" si="60"/>
        <v>846.17000000000007</v>
      </c>
      <c r="W228" s="5">
        <f t="shared" si="61"/>
        <v>0</v>
      </c>
      <c r="X228" s="5">
        <f t="shared" si="63"/>
        <v>0</v>
      </c>
      <c r="Y228" s="5">
        <f t="shared" si="64"/>
        <v>0</v>
      </c>
      <c r="Z228" s="5">
        <f t="shared" si="65"/>
        <v>0</v>
      </c>
      <c r="AA228" s="5">
        <f t="shared" si="66"/>
        <v>846.17000000000007</v>
      </c>
      <c r="AB228" s="5">
        <f t="shared" si="68"/>
        <v>0</v>
      </c>
    </row>
    <row r="229" spans="1:28" ht="39" x14ac:dyDescent="0.3">
      <c r="A229" s="1" t="s">
        <v>641</v>
      </c>
      <c r="B229" s="6" t="s">
        <v>642</v>
      </c>
      <c r="C229" s="1" t="s">
        <v>29</v>
      </c>
      <c r="D229" s="17" t="s">
        <v>87</v>
      </c>
      <c r="E229" s="6"/>
      <c r="F229" s="17" t="s">
        <v>531</v>
      </c>
      <c r="G229" s="3" t="s">
        <v>532</v>
      </c>
      <c r="H229" s="17">
        <v>12.09</v>
      </c>
      <c r="I229" s="17">
        <v>15.59</v>
      </c>
      <c r="J229" s="17">
        <f t="shared" si="67"/>
        <v>3.5</v>
      </c>
      <c r="K229" s="17">
        <v>70</v>
      </c>
      <c r="L229" s="17"/>
      <c r="M229" s="17">
        <v>0</v>
      </c>
      <c r="N229" s="5">
        <v>0</v>
      </c>
      <c r="O229" s="5">
        <v>0</v>
      </c>
      <c r="P229" s="5">
        <v>0</v>
      </c>
      <c r="Q229" s="5">
        <f t="shared" si="62"/>
        <v>245</v>
      </c>
      <c r="R229" s="5">
        <v>0</v>
      </c>
      <c r="S229" s="5">
        <f t="shared" si="57"/>
        <v>0</v>
      </c>
      <c r="T229" s="5">
        <f t="shared" si="58"/>
        <v>0</v>
      </c>
      <c r="U229" s="5">
        <f t="shared" si="59"/>
        <v>0</v>
      </c>
      <c r="V229" s="5">
        <f t="shared" si="60"/>
        <v>245</v>
      </c>
      <c r="W229" s="5">
        <f t="shared" si="61"/>
        <v>0</v>
      </c>
      <c r="X229" s="5">
        <f t="shared" si="63"/>
        <v>0</v>
      </c>
      <c r="Y229" s="5">
        <f t="shared" si="64"/>
        <v>0</v>
      </c>
      <c r="Z229" s="5">
        <f t="shared" si="65"/>
        <v>0</v>
      </c>
      <c r="AA229" s="5">
        <f t="shared" si="66"/>
        <v>245</v>
      </c>
      <c r="AB229" s="5">
        <f t="shared" si="68"/>
        <v>0</v>
      </c>
    </row>
    <row r="230" spans="1:28" ht="39" x14ac:dyDescent="0.3">
      <c r="A230" s="1" t="s">
        <v>641</v>
      </c>
      <c r="B230" s="6" t="s">
        <v>642</v>
      </c>
      <c r="C230" s="1" t="s">
        <v>29</v>
      </c>
      <c r="D230" s="17" t="s">
        <v>87</v>
      </c>
      <c r="E230" s="6"/>
      <c r="F230" s="17" t="s">
        <v>533</v>
      </c>
      <c r="G230" s="3" t="s">
        <v>534</v>
      </c>
      <c r="H230" s="17">
        <v>12.09</v>
      </c>
      <c r="I230" s="17">
        <v>15.61</v>
      </c>
      <c r="J230" s="17">
        <f t="shared" si="67"/>
        <v>3.5199999999999996</v>
      </c>
      <c r="K230" s="17">
        <v>77</v>
      </c>
      <c r="L230" s="17"/>
      <c r="M230" s="17">
        <v>0</v>
      </c>
      <c r="N230" s="5">
        <v>0</v>
      </c>
      <c r="O230" s="5">
        <v>0</v>
      </c>
      <c r="P230" s="5">
        <v>0</v>
      </c>
      <c r="Q230" s="5">
        <f t="shared" si="62"/>
        <v>271.03999999999996</v>
      </c>
      <c r="R230" s="5">
        <v>0</v>
      </c>
      <c r="S230" s="5">
        <f t="shared" si="57"/>
        <v>0</v>
      </c>
      <c r="T230" s="5">
        <f t="shared" si="58"/>
        <v>0</v>
      </c>
      <c r="U230" s="5">
        <f t="shared" si="59"/>
        <v>0</v>
      </c>
      <c r="V230" s="5">
        <f t="shared" si="60"/>
        <v>271.03999999999996</v>
      </c>
      <c r="W230" s="5">
        <f t="shared" si="61"/>
        <v>0</v>
      </c>
      <c r="X230" s="5">
        <f t="shared" si="63"/>
        <v>0</v>
      </c>
      <c r="Y230" s="5">
        <f t="shared" si="64"/>
        <v>0</v>
      </c>
      <c r="Z230" s="5">
        <f t="shared" si="65"/>
        <v>0</v>
      </c>
      <c r="AA230" s="5">
        <f t="shared" si="66"/>
        <v>271.03999999999996</v>
      </c>
      <c r="AB230" s="5">
        <f t="shared" si="68"/>
        <v>0</v>
      </c>
    </row>
    <row r="231" spans="1:28" ht="39" x14ac:dyDescent="0.3">
      <c r="A231" s="1" t="s">
        <v>641</v>
      </c>
      <c r="B231" s="6" t="s">
        <v>642</v>
      </c>
      <c r="C231" s="1" t="s">
        <v>29</v>
      </c>
      <c r="D231" s="17" t="s">
        <v>87</v>
      </c>
      <c r="E231" s="6"/>
      <c r="F231" s="17" t="s">
        <v>535</v>
      </c>
      <c r="G231" s="3" t="s">
        <v>536</v>
      </c>
      <c r="H231" s="17">
        <v>12.09</v>
      </c>
      <c r="I231" s="17">
        <v>15.59</v>
      </c>
      <c r="J231" s="17">
        <f t="shared" si="67"/>
        <v>3.5</v>
      </c>
      <c r="K231" s="17">
        <v>92</v>
      </c>
      <c r="L231" s="17"/>
      <c r="M231" s="17">
        <v>0</v>
      </c>
      <c r="N231" s="5">
        <v>0</v>
      </c>
      <c r="O231" s="5">
        <v>0</v>
      </c>
      <c r="P231" s="5">
        <v>0</v>
      </c>
      <c r="Q231" s="5">
        <f t="shared" si="62"/>
        <v>322</v>
      </c>
      <c r="R231" s="5">
        <v>0</v>
      </c>
      <c r="S231" s="5">
        <f t="shared" si="57"/>
        <v>0</v>
      </c>
      <c r="T231" s="5">
        <f t="shared" si="58"/>
        <v>0</v>
      </c>
      <c r="U231" s="5">
        <f t="shared" si="59"/>
        <v>0</v>
      </c>
      <c r="V231" s="5">
        <f t="shared" si="60"/>
        <v>322</v>
      </c>
      <c r="W231" s="5">
        <f t="shared" si="61"/>
        <v>0</v>
      </c>
      <c r="X231" s="5">
        <f t="shared" si="63"/>
        <v>0</v>
      </c>
      <c r="Y231" s="5">
        <f t="shared" si="64"/>
        <v>0</v>
      </c>
      <c r="Z231" s="5">
        <f t="shared" si="65"/>
        <v>0</v>
      </c>
      <c r="AA231" s="5">
        <f t="shared" si="66"/>
        <v>322</v>
      </c>
      <c r="AB231" s="5">
        <f t="shared" si="68"/>
        <v>0</v>
      </c>
    </row>
    <row r="232" spans="1:28" ht="39" x14ac:dyDescent="0.3">
      <c r="A232" s="1" t="s">
        <v>641</v>
      </c>
      <c r="B232" s="6" t="s">
        <v>642</v>
      </c>
      <c r="C232" s="1" t="s">
        <v>29</v>
      </c>
      <c r="D232" s="17" t="s">
        <v>87</v>
      </c>
      <c r="E232" s="6"/>
      <c r="F232" s="17" t="s">
        <v>537</v>
      </c>
      <c r="G232" s="3" t="s">
        <v>538</v>
      </c>
      <c r="H232" s="17">
        <v>12.09</v>
      </c>
      <c r="I232" s="17">
        <v>15.61</v>
      </c>
      <c r="J232" s="17">
        <f t="shared" si="67"/>
        <v>3.5199999999999996</v>
      </c>
      <c r="K232" s="17">
        <v>103</v>
      </c>
      <c r="L232" s="17"/>
      <c r="M232" s="17">
        <v>0</v>
      </c>
      <c r="N232" s="5">
        <v>0</v>
      </c>
      <c r="O232" s="5">
        <v>0</v>
      </c>
      <c r="P232" s="5">
        <v>0</v>
      </c>
      <c r="Q232" s="5">
        <f t="shared" si="62"/>
        <v>362.55999999999995</v>
      </c>
      <c r="R232" s="5">
        <v>0</v>
      </c>
      <c r="S232" s="5">
        <f t="shared" si="57"/>
        <v>0</v>
      </c>
      <c r="T232" s="5">
        <f t="shared" si="58"/>
        <v>0</v>
      </c>
      <c r="U232" s="5">
        <f t="shared" si="59"/>
        <v>0</v>
      </c>
      <c r="V232" s="5">
        <f t="shared" si="60"/>
        <v>362.55999999999995</v>
      </c>
      <c r="W232" s="5">
        <f t="shared" si="61"/>
        <v>0</v>
      </c>
      <c r="X232" s="5">
        <f t="shared" si="63"/>
        <v>0</v>
      </c>
      <c r="Y232" s="5">
        <f t="shared" si="64"/>
        <v>0</v>
      </c>
      <c r="Z232" s="5">
        <f t="shared" si="65"/>
        <v>0</v>
      </c>
      <c r="AA232" s="5">
        <f t="shared" si="66"/>
        <v>362.55999999999995</v>
      </c>
      <c r="AB232" s="5">
        <f t="shared" si="68"/>
        <v>0</v>
      </c>
    </row>
    <row r="233" spans="1:28" ht="39" x14ac:dyDescent="0.3">
      <c r="A233" s="1" t="s">
        <v>641</v>
      </c>
      <c r="B233" s="6" t="s">
        <v>642</v>
      </c>
      <c r="C233" s="1" t="s">
        <v>29</v>
      </c>
      <c r="D233" s="17" t="s">
        <v>87</v>
      </c>
      <c r="E233" s="6"/>
      <c r="F233" s="17" t="s">
        <v>539</v>
      </c>
      <c r="G233" s="3" t="s">
        <v>540</v>
      </c>
      <c r="H233" s="17">
        <v>16.440000000000001</v>
      </c>
      <c r="I233" s="17">
        <v>22.52</v>
      </c>
      <c r="J233" s="17">
        <f t="shared" si="67"/>
        <v>6.0799999999999983</v>
      </c>
      <c r="K233" s="17">
        <v>1487</v>
      </c>
      <c r="L233" s="17"/>
      <c r="M233" s="17">
        <v>0</v>
      </c>
      <c r="N233" s="5">
        <v>0</v>
      </c>
      <c r="O233" s="5">
        <v>0</v>
      </c>
      <c r="P233" s="5">
        <v>0</v>
      </c>
      <c r="Q233" s="5">
        <f t="shared" si="62"/>
        <v>9040.9599999999973</v>
      </c>
      <c r="R233" s="5">
        <v>0</v>
      </c>
      <c r="S233" s="5">
        <f t="shared" si="57"/>
        <v>0</v>
      </c>
      <c r="T233" s="5">
        <f t="shared" si="58"/>
        <v>0</v>
      </c>
      <c r="U233" s="5">
        <f t="shared" si="59"/>
        <v>0</v>
      </c>
      <c r="V233" s="5">
        <f t="shared" si="60"/>
        <v>9040.9599999999973</v>
      </c>
      <c r="W233" s="5">
        <f t="shared" si="61"/>
        <v>0</v>
      </c>
      <c r="X233" s="5">
        <f t="shared" si="63"/>
        <v>0</v>
      </c>
      <c r="Y233" s="5">
        <f t="shared" si="64"/>
        <v>0</v>
      </c>
      <c r="Z233" s="5">
        <f t="shared" si="65"/>
        <v>0</v>
      </c>
      <c r="AA233" s="5">
        <f t="shared" si="66"/>
        <v>9040.9599999999973</v>
      </c>
      <c r="AB233" s="5">
        <f t="shared" si="68"/>
        <v>0</v>
      </c>
    </row>
    <row r="234" spans="1:28" ht="39" x14ac:dyDescent="0.3">
      <c r="A234" s="1" t="s">
        <v>641</v>
      </c>
      <c r="B234" s="6" t="s">
        <v>642</v>
      </c>
      <c r="C234" s="1" t="s">
        <v>29</v>
      </c>
      <c r="D234" s="17" t="s">
        <v>87</v>
      </c>
      <c r="E234" s="6"/>
      <c r="F234" s="17" t="s">
        <v>541</v>
      </c>
      <c r="G234" s="3" t="s">
        <v>542</v>
      </c>
      <c r="H234" s="17">
        <v>0</v>
      </c>
      <c r="I234" s="17">
        <v>11.25</v>
      </c>
      <c r="J234" s="17">
        <f t="shared" si="67"/>
        <v>11.25</v>
      </c>
      <c r="K234" s="17">
        <v>12</v>
      </c>
      <c r="L234" s="17"/>
      <c r="M234" s="17">
        <v>0</v>
      </c>
      <c r="N234" s="5">
        <v>0</v>
      </c>
      <c r="O234" s="5">
        <v>0</v>
      </c>
      <c r="P234" s="5">
        <v>0</v>
      </c>
      <c r="Q234" s="5">
        <f t="shared" si="62"/>
        <v>135</v>
      </c>
      <c r="R234" s="5">
        <v>0</v>
      </c>
      <c r="S234" s="5">
        <f t="shared" si="57"/>
        <v>0</v>
      </c>
      <c r="T234" s="5">
        <f t="shared" si="58"/>
        <v>0</v>
      </c>
      <c r="U234" s="5">
        <f t="shared" si="59"/>
        <v>0</v>
      </c>
      <c r="V234" s="5">
        <f t="shared" si="60"/>
        <v>135</v>
      </c>
      <c r="W234" s="5">
        <f t="shared" si="61"/>
        <v>0</v>
      </c>
      <c r="X234" s="5">
        <f t="shared" si="63"/>
        <v>0</v>
      </c>
      <c r="Y234" s="5">
        <f t="shared" si="64"/>
        <v>0</v>
      </c>
      <c r="Z234" s="5">
        <f t="shared" si="65"/>
        <v>0</v>
      </c>
      <c r="AA234" s="5">
        <f t="shared" si="66"/>
        <v>135</v>
      </c>
      <c r="AB234" s="5">
        <f t="shared" si="68"/>
        <v>0</v>
      </c>
    </row>
    <row r="235" spans="1:28" ht="39" x14ac:dyDescent="0.3">
      <c r="A235" s="1" t="s">
        <v>641</v>
      </c>
      <c r="B235" s="6" t="s">
        <v>642</v>
      </c>
      <c r="C235" s="1" t="s">
        <v>29</v>
      </c>
      <c r="D235" s="17" t="s">
        <v>87</v>
      </c>
      <c r="E235" s="6"/>
      <c r="F235" s="17" t="s">
        <v>543</v>
      </c>
      <c r="G235" s="3" t="s">
        <v>544</v>
      </c>
      <c r="H235" s="17">
        <v>15.81</v>
      </c>
      <c r="I235" s="17">
        <v>18.559999999999999</v>
      </c>
      <c r="J235" s="17">
        <f t="shared" si="67"/>
        <v>2.7499999999999982</v>
      </c>
      <c r="K235" s="17">
        <v>19</v>
      </c>
      <c r="L235" s="17"/>
      <c r="M235" s="17">
        <v>0</v>
      </c>
      <c r="N235" s="5">
        <v>0</v>
      </c>
      <c r="O235" s="5">
        <v>0</v>
      </c>
      <c r="P235" s="5">
        <v>0</v>
      </c>
      <c r="Q235" s="5">
        <f t="shared" si="62"/>
        <v>52.249999999999964</v>
      </c>
      <c r="R235" s="5">
        <v>0</v>
      </c>
      <c r="S235" s="5">
        <f t="shared" si="57"/>
        <v>0</v>
      </c>
      <c r="T235" s="5">
        <f t="shared" si="58"/>
        <v>0</v>
      </c>
      <c r="U235" s="5">
        <f t="shared" si="59"/>
        <v>0</v>
      </c>
      <c r="V235" s="5">
        <f t="shared" si="60"/>
        <v>52.249999999999964</v>
      </c>
      <c r="W235" s="5">
        <f t="shared" si="61"/>
        <v>0</v>
      </c>
      <c r="X235" s="5">
        <f t="shared" si="63"/>
        <v>0</v>
      </c>
      <c r="Y235" s="5">
        <f t="shared" si="64"/>
        <v>0</v>
      </c>
      <c r="Z235" s="5">
        <f t="shared" si="65"/>
        <v>0</v>
      </c>
      <c r="AA235" s="5">
        <f t="shared" si="66"/>
        <v>52.249999999999964</v>
      </c>
      <c r="AB235" s="5">
        <f t="shared" si="68"/>
        <v>0</v>
      </c>
    </row>
    <row r="236" spans="1:28" ht="39" x14ac:dyDescent="0.3">
      <c r="A236" s="1" t="s">
        <v>641</v>
      </c>
      <c r="B236" s="6" t="s">
        <v>642</v>
      </c>
      <c r="C236" s="1" t="s">
        <v>29</v>
      </c>
      <c r="D236" s="17" t="s">
        <v>87</v>
      </c>
      <c r="E236" s="6"/>
      <c r="F236" s="17" t="s">
        <v>545</v>
      </c>
      <c r="G236" s="3" t="s">
        <v>546</v>
      </c>
      <c r="H236" s="17">
        <v>16.2</v>
      </c>
      <c r="I236" s="17">
        <v>17.61</v>
      </c>
      <c r="J236" s="17">
        <f t="shared" si="67"/>
        <v>1.4100000000000001</v>
      </c>
      <c r="K236" s="17">
        <v>19</v>
      </c>
      <c r="L236" s="17"/>
      <c r="M236" s="17">
        <v>0</v>
      </c>
      <c r="N236" s="5">
        <v>0</v>
      </c>
      <c r="O236" s="5">
        <v>0</v>
      </c>
      <c r="P236" s="5">
        <v>0</v>
      </c>
      <c r="Q236" s="5">
        <f t="shared" si="62"/>
        <v>26.790000000000003</v>
      </c>
      <c r="R236" s="5">
        <v>0</v>
      </c>
      <c r="S236" s="5">
        <f t="shared" si="57"/>
        <v>0</v>
      </c>
      <c r="T236" s="5">
        <f t="shared" si="58"/>
        <v>0</v>
      </c>
      <c r="U236" s="5">
        <f t="shared" si="59"/>
        <v>0</v>
      </c>
      <c r="V236" s="5">
        <f t="shared" si="60"/>
        <v>26.790000000000003</v>
      </c>
      <c r="W236" s="5">
        <f t="shared" si="61"/>
        <v>0</v>
      </c>
      <c r="X236" s="5">
        <f t="shared" si="63"/>
        <v>0</v>
      </c>
      <c r="Y236" s="5">
        <f t="shared" si="64"/>
        <v>0</v>
      </c>
      <c r="Z236" s="5">
        <f t="shared" si="65"/>
        <v>0</v>
      </c>
      <c r="AA236" s="5">
        <f t="shared" si="66"/>
        <v>26.790000000000003</v>
      </c>
      <c r="AB236" s="5">
        <f t="shared" si="68"/>
        <v>0</v>
      </c>
    </row>
    <row r="237" spans="1:28" ht="39" x14ac:dyDescent="0.3">
      <c r="A237" s="1" t="s">
        <v>641</v>
      </c>
      <c r="B237" s="6" t="s">
        <v>642</v>
      </c>
      <c r="C237" s="1" t="s">
        <v>2</v>
      </c>
      <c r="D237" s="17" t="s">
        <v>87</v>
      </c>
      <c r="E237" s="6"/>
      <c r="F237" s="17" t="s">
        <v>547</v>
      </c>
      <c r="G237" s="3" t="s">
        <v>548</v>
      </c>
      <c r="H237" s="17">
        <v>0</v>
      </c>
      <c r="I237" s="17">
        <v>11.25</v>
      </c>
      <c r="J237" s="17">
        <f t="shared" si="67"/>
        <v>11.25</v>
      </c>
      <c r="K237" s="17">
        <v>11</v>
      </c>
      <c r="L237" s="17"/>
      <c r="M237" s="17">
        <v>0</v>
      </c>
      <c r="N237" s="5">
        <v>0</v>
      </c>
      <c r="O237" s="5">
        <v>0</v>
      </c>
      <c r="P237" s="5">
        <v>0</v>
      </c>
      <c r="Q237" s="5">
        <f t="shared" si="62"/>
        <v>123.75</v>
      </c>
      <c r="R237" s="5">
        <v>0</v>
      </c>
      <c r="S237" s="5">
        <f t="shared" si="57"/>
        <v>0</v>
      </c>
      <c r="T237" s="5">
        <f t="shared" si="58"/>
        <v>0</v>
      </c>
      <c r="U237" s="5">
        <f t="shared" si="59"/>
        <v>0</v>
      </c>
      <c r="V237" s="5">
        <f t="shared" si="60"/>
        <v>123.75</v>
      </c>
      <c r="W237" s="5">
        <f t="shared" si="61"/>
        <v>0</v>
      </c>
      <c r="X237" s="5">
        <f t="shared" si="63"/>
        <v>0</v>
      </c>
      <c r="Y237" s="5">
        <f t="shared" si="64"/>
        <v>0</v>
      </c>
      <c r="Z237" s="5">
        <f t="shared" si="65"/>
        <v>0</v>
      </c>
      <c r="AA237" s="5">
        <f t="shared" si="66"/>
        <v>123.75</v>
      </c>
      <c r="AB237" s="5">
        <f t="shared" si="68"/>
        <v>0</v>
      </c>
    </row>
    <row r="238" spans="1:28" ht="39" x14ac:dyDescent="0.3">
      <c r="A238" s="1" t="s">
        <v>641</v>
      </c>
      <c r="B238" s="6" t="s">
        <v>642</v>
      </c>
      <c r="C238" s="1" t="s">
        <v>29</v>
      </c>
      <c r="D238" s="17" t="s">
        <v>87</v>
      </c>
      <c r="E238" s="6"/>
      <c r="F238" s="17" t="s">
        <v>549</v>
      </c>
      <c r="G238" s="3" t="s">
        <v>550</v>
      </c>
      <c r="H238" s="17">
        <v>30.07</v>
      </c>
      <c r="I238" s="17">
        <v>33.93</v>
      </c>
      <c r="J238" s="17">
        <f t="shared" si="67"/>
        <v>3.8599999999999994</v>
      </c>
      <c r="K238" s="17">
        <v>12</v>
      </c>
      <c r="L238" s="17"/>
      <c r="M238" s="17">
        <v>0</v>
      </c>
      <c r="N238" s="5">
        <v>0</v>
      </c>
      <c r="O238" s="5">
        <v>0</v>
      </c>
      <c r="P238" s="5">
        <v>0</v>
      </c>
      <c r="Q238" s="5">
        <f t="shared" si="62"/>
        <v>46.319999999999993</v>
      </c>
      <c r="R238" s="5">
        <v>0</v>
      </c>
      <c r="S238" s="5">
        <f t="shared" si="57"/>
        <v>0</v>
      </c>
      <c r="T238" s="5">
        <f t="shared" si="58"/>
        <v>0</v>
      </c>
      <c r="U238" s="5">
        <f t="shared" si="59"/>
        <v>0</v>
      </c>
      <c r="V238" s="5">
        <f t="shared" si="60"/>
        <v>46.319999999999993</v>
      </c>
      <c r="W238" s="5">
        <f t="shared" si="61"/>
        <v>0</v>
      </c>
      <c r="X238" s="5">
        <f t="shared" si="63"/>
        <v>0</v>
      </c>
      <c r="Y238" s="5">
        <f t="shared" si="64"/>
        <v>0</v>
      </c>
      <c r="Z238" s="5">
        <f t="shared" si="65"/>
        <v>0</v>
      </c>
      <c r="AA238" s="5">
        <f t="shared" si="66"/>
        <v>46.319999999999993</v>
      </c>
      <c r="AB238" s="5">
        <f t="shared" si="68"/>
        <v>0</v>
      </c>
    </row>
    <row r="239" spans="1:28" ht="39" x14ac:dyDescent="0.3">
      <c r="A239" s="1" t="s">
        <v>641</v>
      </c>
      <c r="B239" s="6" t="s">
        <v>642</v>
      </c>
      <c r="C239" s="1" t="s">
        <v>29</v>
      </c>
      <c r="D239" s="17" t="s">
        <v>87</v>
      </c>
      <c r="E239" s="6"/>
      <c r="F239" s="17" t="s">
        <v>551</v>
      </c>
      <c r="G239" s="3" t="s">
        <v>552</v>
      </c>
      <c r="H239" s="17">
        <v>30.07</v>
      </c>
      <c r="I239" s="17">
        <v>31.38</v>
      </c>
      <c r="J239" s="17">
        <f t="shared" si="67"/>
        <v>1.3099999999999987</v>
      </c>
      <c r="K239" s="17">
        <v>11</v>
      </c>
      <c r="L239" s="17"/>
      <c r="M239" s="17">
        <v>0</v>
      </c>
      <c r="N239" s="5">
        <v>0</v>
      </c>
      <c r="O239" s="5">
        <v>0</v>
      </c>
      <c r="P239" s="5">
        <v>0</v>
      </c>
      <c r="Q239" s="5">
        <f t="shared" si="62"/>
        <v>14.409999999999986</v>
      </c>
      <c r="R239" s="5">
        <v>0</v>
      </c>
      <c r="S239" s="5">
        <f t="shared" si="57"/>
        <v>0</v>
      </c>
      <c r="T239" s="5">
        <f t="shared" si="58"/>
        <v>0</v>
      </c>
      <c r="U239" s="5">
        <f t="shared" si="59"/>
        <v>0</v>
      </c>
      <c r="V239" s="5">
        <f t="shared" si="60"/>
        <v>14.409999999999986</v>
      </c>
      <c r="W239" s="5">
        <f t="shared" si="61"/>
        <v>0</v>
      </c>
      <c r="X239" s="5">
        <f t="shared" si="63"/>
        <v>0</v>
      </c>
      <c r="Y239" s="5">
        <f t="shared" si="64"/>
        <v>0</v>
      </c>
      <c r="Z239" s="5">
        <f t="shared" si="65"/>
        <v>0</v>
      </c>
      <c r="AA239" s="5">
        <f t="shared" si="66"/>
        <v>14.409999999999986</v>
      </c>
      <c r="AB239" s="5">
        <f t="shared" si="68"/>
        <v>0</v>
      </c>
    </row>
    <row r="240" spans="1:28" ht="39" x14ac:dyDescent="0.3">
      <c r="A240" s="1" t="s">
        <v>641</v>
      </c>
      <c r="B240" s="6" t="s">
        <v>642</v>
      </c>
      <c r="C240" s="1" t="s">
        <v>29</v>
      </c>
      <c r="D240" s="17" t="s">
        <v>87</v>
      </c>
      <c r="E240" s="6"/>
      <c r="F240" s="17" t="s">
        <v>553</v>
      </c>
      <c r="G240" s="3" t="s">
        <v>554</v>
      </c>
      <c r="H240" s="17">
        <v>54.74</v>
      </c>
      <c r="I240" s="17">
        <v>61.4</v>
      </c>
      <c r="J240" s="17">
        <f t="shared" si="67"/>
        <v>6.6599999999999966</v>
      </c>
      <c r="K240" s="17">
        <v>15</v>
      </c>
      <c r="L240" s="17"/>
      <c r="M240" s="17">
        <v>0</v>
      </c>
      <c r="N240" s="5">
        <v>0</v>
      </c>
      <c r="O240" s="5">
        <v>0</v>
      </c>
      <c r="P240" s="5">
        <v>0</v>
      </c>
      <c r="Q240" s="5">
        <f t="shared" si="62"/>
        <v>99.899999999999949</v>
      </c>
      <c r="R240" s="5">
        <v>0</v>
      </c>
      <c r="S240" s="5">
        <f t="shared" si="57"/>
        <v>0</v>
      </c>
      <c r="T240" s="5">
        <f t="shared" si="58"/>
        <v>0</v>
      </c>
      <c r="U240" s="5">
        <f t="shared" si="59"/>
        <v>0</v>
      </c>
      <c r="V240" s="5">
        <f t="shared" si="60"/>
        <v>99.899999999999949</v>
      </c>
      <c r="W240" s="5">
        <f t="shared" si="61"/>
        <v>0</v>
      </c>
      <c r="X240" s="5">
        <f t="shared" si="63"/>
        <v>0</v>
      </c>
      <c r="Y240" s="5">
        <f t="shared" si="64"/>
        <v>0</v>
      </c>
      <c r="Z240" s="5">
        <f t="shared" si="65"/>
        <v>0</v>
      </c>
      <c r="AA240" s="5">
        <f t="shared" si="66"/>
        <v>99.899999999999949</v>
      </c>
      <c r="AB240" s="5">
        <f t="shared" si="68"/>
        <v>0</v>
      </c>
    </row>
    <row r="241" spans="1:28" ht="39" x14ac:dyDescent="0.3">
      <c r="A241" s="1" t="s">
        <v>641</v>
      </c>
      <c r="B241" s="6" t="s">
        <v>642</v>
      </c>
      <c r="C241" s="1" t="s">
        <v>29</v>
      </c>
      <c r="D241" s="17" t="s">
        <v>87</v>
      </c>
      <c r="E241" s="6"/>
      <c r="F241" s="17" t="s">
        <v>555</v>
      </c>
      <c r="G241" s="3" t="s">
        <v>556</v>
      </c>
      <c r="H241" s="17">
        <v>54.74</v>
      </c>
      <c r="I241" s="17">
        <v>57.87</v>
      </c>
      <c r="J241" s="17">
        <f t="shared" si="67"/>
        <v>3.1299999999999955</v>
      </c>
      <c r="K241" s="17">
        <v>11</v>
      </c>
      <c r="L241" s="17"/>
      <c r="M241" s="17">
        <v>0</v>
      </c>
      <c r="N241" s="5">
        <v>0</v>
      </c>
      <c r="O241" s="5">
        <v>0</v>
      </c>
      <c r="P241" s="5">
        <v>0</v>
      </c>
      <c r="Q241" s="5">
        <f t="shared" si="62"/>
        <v>34.42999999999995</v>
      </c>
      <c r="R241" s="5">
        <v>0</v>
      </c>
      <c r="S241" s="5">
        <f t="shared" ref="S241:S272" si="69">N241</f>
        <v>0</v>
      </c>
      <c r="T241" s="5">
        <f t="shared" ref="T241:T272" si="70">O241</f>
        <v>0</v>
      </c>
      <c r="U241" s="5">
        <f t="shared" ref="U241:U272" si="71">P241</f>
        <v>0</v>
      </c>
      <c r="V241" s="5">
        <f t="shared" ref="V241:V272" si="72">Q241</f>
        <v>34.42999999999995</v>
      </c>
      <c r="W241" s="5">
        <f t="shared" ref="W241:W272" si="73">R241</f>
        <v>0</v>
      </c>
      <c r="X241" s="5">
        <f t="shared" si="63"/>
        <v>0</v>
      </c>
      <c r="Y241" s="5">
        <f t="shared" si="64"/>
        <v>0</v>
      </c>
      <c r="Z241" s="5">
        <f t="shared" si="65"/>
        <v>0</v>
      </c>
      <c r="AA241" s="5">
        <f t="shared" si="66"/>
        <v>34.42999999999995</v>
      </c>
      <c r="AB241" s="5">
        <f t="shared" si="68"/>
        <v>0</v>
      </c>
    </row>
    <row r="242" spans="1:28" ht="39" x14ac:dyDescent="0.3">
      <c r="A242" s="1" t="s">
        <v>641</v>
      </c>
      <c r="B242" s="6" t="s">
        <v>642</v>
      </c>
      <c r="C242" s="1" t="s">
        <v>2</v>
      </c>
      <c r="D242" s="17" t="s">
        <v>87</v>
      </c>
      <c r="E242" s="6"/>
      <c r="F242" s="17" t="s">
        <v>557</v>
      </c>
      <c r="G242" s="3" t="s">
        <v>558</v>
      </c>
      <c r="H242" s="17">
        <v>0</v>
      </c>
      <c r="I242" s="17">
        <v>26.85</v>
      </c>
      <c r="J242" s="17">
        <f t="shared" si="67"/>
        <v>26.85</v>
      </c>
      <c r="K242" s="17">
        <v>25</v>
      </c>
      <c r="L242" s="17"/>
      <c r="M242" s="17">
        <v>0</v>
      </c>
      <c r="N242" s="5">
        <v>0</v>
      </c>
      <c r="O242" s="5">
        <v>0</v>
      </c>
      <c r="P242" s="5">
        <v>0</v>
      </c>
      <c r="Q242" s="5">
        <f t="shared" ref="Q242:Q273" si="74">SUM(K242:M242)*J242</f>
        <v>671.25</v>
      </c>
      <c r="R242" s="5">
        <v>0</v>
      </c>
      <c r="S242" s="5">
        <f t="shared" si="69"/>
        <v>0</v>
      </c>
      <c r="T242" s="5">
        <f t="shared" si="70"/>
        <v>0</v>
      </c>
      <c r="U242" s="5">
        <f t="shared" si="71"/>
        <v>0</v>
      </c>
      <c r="V242" s="5">
        <f t="shared" si="72"/>
        <v>671.25</v>
      </c>
      <c r="W242" s="5">
        <f t="shared" si="73"/>
        <v>0</v>
      </c>
      <c r="X242" s="5">
        <f t="shared" ref="X242:X273" si="75">N242</f>
        <v>0</v>
      </c>
      <c r="Y242" s="5">
        <f t="shared" ref="Y242:Y273" si="76">O242</f>
        <v>0</v>
      </c>
      <c r="Z242" s="5">
        <f t="shared" ref="Z242:Z273" si="77">P242</f>
        <v>0</v>
      </c>
      <c r="AA242" s="5">
        <f t="shared" ref="AA242:AA273" si="78">Q242</f>
        <v>671.25</v>
      </c>
      <c r="AB242" s="5">
        <f t="shared" si="68"/>
        <v>0</v>
      </c>
    </row>
    <row r="243" spans="1:28" ht="39" x14ac:dyDescent="0.3">
      <c r="A243" s="1" t="s">
        <v>641</v>
      </c>
      <c r="B243" s="6" t="s">
        <v>642</v>
      </c>
      <c r="C243" s="1" t="s">
        <v>2</v>
      </c>
      <c r="D243" s="17" t="s">
        <v>87</v>
      </c>
      <c r="E243" s="6"/>
      <c r="F243" s="17" t="s">
        <v>559</v>
      </c>
      <c r="G243" s="3" t="s">
        <v>560</v>
      </c>
      <c r="H243" s="17">
        <v>0</v>
      </c>
      <c r="I243" s="17">
        <v>255.16</v>
      </c>
      <c r="J243" s="17">
        <f t="shared" ref="J243:J274" si="79">I243-H243</f>
        <v>255.16</v>
      </c>
      <c r="K243" s="17">
        <v>20</v>
      </c>
      <c r="L243" s="17"/>
      <c r="M243" s="17">
        <v>0</v>
      </c>
      <c r="N243" s="5">
        <v>0</v>
      </c>
      <c r="O243" s="5">
        <v>0</v>
      </c>
      <c r="P243" s="5">
        <v>0</v>
      </c>
      <c r="Q243" s="5">
        <f t="shared" si="74"/>
        <v>5103.2</v>
      </c>
      <c r="R243" s="5">
        <v>0</v>
      </c>
      <c r="S243" s="5">
        <f t="shared" si="69"/>
        <v>0</v>
      </c>
      <c r="T243" s="5">
        <f t="shared" si="70"/>
        <v>0</v>
      </c>
      <c r="U243" s="5">
        <f t="shared" si="71"/>
        <v>0</v>
      </c>
      <c r="V243" s="5">
        <f t="shared" si="72"/>
        <v>5103.2</v>
      </c>
      <c r="W243" s="5">
        <f t="shared" si="73"/>
        <v>0</v>
      </c>
      <c r="X243" s="5">
        <f t="shared" si="75"/>
        <v>0</v>
      </c>
      <c r="Y243" s="5">
        <f t="shared" si="76"/>
        <v>0</v>
      </c>
      <c r="Z243" s="5">
        <f t="shared" si="77"/>
        <v>0</v>
      </c>
      <c r="AA243" s="5">
        <f t="shared" si="78"/>
        <v>5103.2</v>
      </c>
      <c r="AB243" s="5">
        <f t="shared" ref="AB243:AB274" si="80">R242</f>
        <v>0</v>
      </c>
    </row>
    <row r="244" spans="1:28" ht="39" x14ac:dyDescent="0.3">
      <c r="A244" s="1" t="s">
        <v>641</v>
      </c>
      <c r="B244" s="6" t="s">
        <v>642</v>
      </c>
      <c r="C244" s="1" t="s">
        <v>2</v>
      </c>
      <c r="D244" s="17" t="s">
        <v>87</v>
      </c>
      <c r="E244" s="6"/>
      <c r="F244" s="17" t="s">
        <v>561</v>
      </c>
      <c r="G244" s="3" t="s">
        <v>562</v>
      </c>
      <c r="H244" s="17">
        <v>0</v>
      </c>
      <c r="I244" s="17">
        <v>26.9</v>
      </c>
      <c r="J244" s="17">
        <f t="shared" si="79"/>
        <v>26.9</v>
      </c>
      <c r="K244" s="17">
        <v>25</v>
      </c>
      <c r="L244" s="17"/>
      <c r="M244" s="17">
        <v>0</v>
      </c>
      <c r="N244" s="5">
        <v>0</v>
      </c>
      <c r="O244" s="5">
        <v>0</v>
      </c>
      <c r="P244" s="5">
        <v>0</v>
      </c>
      <c r="Q244" s="5">
        <f t="shared" si="74"/>
        <v>672.5</v>
      </c>
      <c r="R244" s="5">
        <v>0</v>
      </c>
      <c r="S244" s="5">
        <f t="shared" si="69"/>
        <v>0</v>
      </c>
      <c r="T244" s="5">
        <f t="shared" si="70"/>
        <v>0</v>
      </c>
      <c r="U244" s="5">
        <f t="shared" si="71"/>
        <v>0</v>
      </c>
      <c r="V244" s="5">
        <f t="shared" si="72"/>
        <v>672.5</v>
      </c>
      <c r="W244" s="5">
        <f t="shared" si="73"/>
        <v>0</v>
      </c>
      <c r="X244" s="5">
        <f t="shared" si="75"/>
        <v>0</v>
      </c>
      <c r="Y244" s="5">
        <f t="shared" si="76"/>
        <v>0</v>
      </c>
      <c r="Z244" s="5">
        <f t="shared" si="77"/>
        <v>0</v>
      </c>
      <c r="AA244" s="5">
        <f t="shared" si="78"/>
        <v>672.5</v>
      </c>
      <c r="AB244" s="5">
        <f t="shared" si="80"/>
        <v>0</v>
      </c>
    </row>
    <row r="245" spans="1:28" ht="39" x14ac:dyDescent="0.3">
      <c r="A245" s="1" t="s">
        <v>641</v>
      </c>
      <c r="B245" s="6" t="s">
        <v>642</v>
      </c>
      <c r="C245" s="1" t="s">
        <v>2</v>
      </c>
      <c r="D245" s="17" t="s">
        <v>87</v>
      </c>
      <c r="E245" s="6"/>
      <c r="F245" s="17" t="s">
        <v>563</v>
      </c>
      <c r="G245" s="3" t="s">
        <v>564</v>
      </c>
      <c r="H245" s="17">
        <v>0</v>
      </c>
      <c r="I245" s="17">
        <v>26.9</v>
      </c>
      <c r="J245" s="17">
        <f t="shared" si="79"/>
        <v>26.9</v>
      </c>
      <c r="K245" s="17">
        <v>25</v>
      </c>
      <c r="L245" s="17"/>
      <c r="M245" s="17">
        <v>0</v>
      </c>
      <c r="N245" s="5">
        <v>0</v>
      </c>
      <c r="O245" s="5">
        <v>0</v>
      </c>
      <c r="P245" s="5">
        <v>0</v>
      </c>
      <c r="Q245" s="5">
        <f t="shared" si="74"/>
        <v>672.5</v>
      </c>
      <c r="R245" s="5">
        <v>0</v>
      </c>
      <c r="S245" s="5">
        <f t="shared" si="69"/>
        <v>0</v>
      </c>
      <c r="T245" s="5">
        <f t="shared" si="70"/>
        <v>0</v>
      </c>
      <c r="U245" s="5">
        <f t="shared" si="71"/>
        <v>0</v>
      </c>
      <c r="V245" s="5">
        <f t="shared" si="72"/>
        <v>672.5</v>
      </c>
      <c r="W245" s="5">
        <f t="shared" si="73"/>
        <v>0</v>
      </c>
      <c r="X245" s="5">
        <f t="shared" si="75"/>
        <v>0</v>
      </c>
      <c r="Y245" s="5">
        <f t="shared" si="76"/>
        <v>0</v>
      </c>
      <c r="Z245" s="5">
        <f t="shared" si="77"/>
        <v>0</v>
      </c>
      <c r="AA245" s="5">
        <f t="shared" si="78"/>
        <v>672.5</v>
      </c>
      <c r="AB245" s="5">
        <f t="shared" si="80"/>
        <v>0</v>
      </c>
    </row>
    <row r="246" spans="1:28" ht="39" x14ac:dyDescent="0.3">
      <c r="A246" s="1" t="s">
        <v>641</v>
      </c>
      <c r="B246" s="6" t="s">
        <v>642</v>
      </c>
      <c r="C246" s="1" t="s">
        <v>2</v>
      </c>
      <c r="D246" s="17" t="s">
        <v>87</v>
      </c>
      <c r="E246" s="6"/>
      <c r="F246" s="17" t="s">
        <v>565</v>
      </c>
      <c r="G246" s="3" t="s">
        <v>566</v>
      </c>
      <c r="H246" s="17">
        <v>0</v>
      </c>
      <c r="I246" s="17">
        <v>26.9</v>
      </c>
      <c r="J246" s="17">
        <f t="shared" si="79"/>
        <v>26.9</v>
      </c>
      <c r="K246" s="17">
        <v>25</v>
      </c>
      <c r="L246" s="17"/>
      <c r="M246" s="17">
        <v>0</v>
      </c>
      <c r="N246" s="5">
        <v>0</v>
      </c>
      <c r="O246" s="5">
        <v>0</v>
      </c>
      <c r="P246" s="5">
        <v>0</v>
      </c>
      <c r="Q246" s="5">
        <f t="shared" si="74"/>
        <v>672.5</v>
      </c>
      <c r="R246" s="5">
        <v>0</v>
      </c>
      <c r="S246" s="5">
        <f t="shared" si="69"/>
        <v>0</v>
      </c>
      <c r="T246" s="5">
        <f t="shared" si="70"/>
        <v>0</v>
      </c>
      <c r="U246" s="5">
        <f t="shared" si="71"/>
        <v>0</v>
      </c>
      <c r="V246" s="5">
        <f t="shared" si="72"/>
        <v>672.5</v>
      </c>
      <c r="W246" s="5">
        <f t="shared" si="73"/>
        <v>0</v>
      </c>
      <c r="X246" s="5">
        <f t="shared" si="75"/>
        <v>0</v>
      </c>
      <c r="Y246" s="5">
        <f t="shared" si="76"/>
        <v>0</v>
      </c>
      <c r="Z246" s="5">
        <f t="shared" si="77"/>
        <v>0</v>
      </c>
      <c r="AA246" s="5">
        <f t="shared" si="78"/>
        <v>672.5</v>
      </c>
      <c r="AB246" s="5">
        <f t="shared" si="80"/>
        <v>0</v>
      </c>
    </row>
    <row r="247" spans="1:28" ht="39" x14ac:dyDescent="0.3">
      <c r="A247" s="1" t="s">
        <v>641</v>
      </c>
      <c r="B247" s="6" t="s">
        <v>642</v>
      </c>
      <c r="C247" s="1" t="s">
        <v>2</v>
      </c>
      <c r="D247" s="17" t="s">
        <v>87</v>
      </c>
      <c r="E247" s="6"/>
      <c r="F247" s="17" t="s">
        <v>567</v>
      </c>
      <c r="G247" s="3" t="s">
        <v>568</v>
      </c>
      <c r="H247" s="17">
        <v>0</v>
      </c>
      <c r="I247" s="17">
        <v>26.9</v>
      </c>
      <c r="J247" s="17">
        <f t="shared" si="79"/>
        <v>26.9</v>
      </c>
      <c r="K247" s="17">
        <v>1500</v>
      </c>
      <c r="L247" s="17"/>
      <c r="M247" s="17">
        <v>0</v>
      </c>
      <c r="N247" s="5">
        <v>0</v>
      </c>
      <c r="O247" s="5">
        <v>0</v>
      </c>
      <c r="P247" s="5">
        <v>0</v>
      </c>
      <c r="Q247" s="5">
        <f t="shared" si="74"/>
        <v>40350</v>
      </c>
      <c r="R247" s="5">
        <v>0</v>
      </c>
      <c r="S247" s="5">
        <f t="shared" si="69"/>
        <v>0</v>
      </c>
      <c r="T247" s="5">
        <f t="shared" si="70"/>
        <v>0</v>
      </c>
      <c r="U247" s="5">
        <f t="shared" si="71"/>
        <v>0</v>
      </c>
      <c r="V247" s="5">
        <f t="shared" si="72"/>
        <v>40350</v>
      </c>
      <c r="W247" s="5">
        <f t="shared" si="73"/>
        <v>0</v>
      </c>
      <c r="X247" s="5">
        <f t="shared" si="75"/>
        <v>0</v>
      </c>
      <c r="Y247" s="5">
        <f t="shared" si="76"/>
        <v>0</v>
      </c>
      <c r="Z247" s="5">
        <f t="shared" si="77"/>
        <v>0</v>
      </c>
      <c r="AA247" s="5">
        <f t="shared" si="78"/>
        <v>40350</v>
      </c>
      <c r="AB247" s="5">
        <f t="shared" si="80"/>
        <v>0</v>
      </c>
    </row>
    <row r="248" spans="1:28" ht="52" x14ac:dyDescent="0.3">
      <c r="A248" s="1" t="s">
        <v>641</v>
      </c>
      <c r="B248" s="6" t="s">
        <v>642</v>
      </c>
      <c r="C248" s="1" t="s">
        <v>2</v>
      </c>
      <c r="D248" s="17" t="s">
        <v>87</v>
      </c>
      <c r="E248" s="6"/>
      <c r="F248" s="17" t="s">
        <v>569</v>
      </c>
      <c r="G248" s="3" t="s">
        <v>570</v>
      </c>
      <c r="H248" s="17">
        <v>0</v>
      </c>
      <c r="I248" s="17">
        <v>37.85</v>
      </c>
      <c r="J248" s="17">
        <f t="shared" si="79"/>
        <v>37.85</v>
      </c>
      <c r="K248" s="17">
        <v>1000</v>
      </c>
      <c r="L248" s="17"/>
      <c r="M248" s="17">
        <v>0</v>
      </c>
      <c r="N248" s="5">
        <v>0</v>
      </c>
      <c r="O248" s="5">
        <v>0</v>
      </c>
      <c r="P248" s="5">
        <v>0</v>
      </c>
      <c r="Q248" s="5">
        <f t="shared" si="74"/>
        <v>37850</v>
      </c>
      <c r="R248" s="5">
        <v>0</v>
      </c>
      <c r="S248" s="5">
        <f t="shared" si="69"/>
        <v>0</v>
      </c>
      <c r="T248" s="5">
        <f t="shared" si="70"/>
        <v>0</v>
      </c>
      <c r="U248" s="5">
        <f t="shared" si="71"/>
        <v>0</v>
      </c>
      <c r="V248" s="5">
        <f t="shared" si="72"/>
        <v>37850</v>
      </c>
      <c r="W248" s="5">
        <f t="shared" si="73"/>
        <v>0</v>
      </c>
      <c r="X248" s="5">
        <f t="shared" si="75"/>
        <v>0</v>
      </c>
      <c r="Y248" s="5">
        <f t="shared" si="76"/>
        <v>0</v>
      </c>
      <c r="Z248" s="5">
        <f t="shared" si="77"/>
        <v>0</v>
      </c>
      <c r="AA248" s="5">
        <f t="shared" si="78"/>
        <v>37850</v>
      </c>
      <c r="AB248" s="5">
        <f t="shared" si="80"/>
        <v>0</v>
      </c>
    </row>
    <row r="249" spans="1:28" ht="39" x14ac:dyDescent="0.3">
      <c r="A249" s="1" t="s">
        <v>641</v>
      </c>
      <c r="B249" s="6" t="s">
        <v>642</v>
      </c>
      <c r="C249" s="1" t="s">
        <v>2</v>
      </c>
      <c r="D249" s="17" t="s">
        <v>87</v>
      </c>
      <c r="E249" s="6"/>
      <c r="F249" s="17" t="s">
        <v>571</v>
      </c>
      <c r="G249" s="3" t="s">
        <v>572</v>
      </c>
      <c r="H249" s="17">
        <v>0</v>
      </c>
      <c r="I249" s="17">
        <v>128.49</v>
      </c>
      <c r="J249" s="17">
        <f t="shared" si="79"/>
        <v>128.49</v>
      </c>
      <c r="K249" s="17">
        <v>1000</v>
      </c>
      <c r="L249" s="17"/>
      <c r="M249" s="17">
        <v>0</v>
      </c>
      <c r="N249" s="5">
        <v>0</v>
      </c>
      <c r="O249" s="5">
        <v>0</v>
      </c>
      <c r="P249" s="5">
        <v>0</v>
      </c>
      <c r="Q249" s="5">
        <f t="shared" si="74"/>
        <v>128490.00000000001</v>
      </c>
      <c r="R249" s="5">
        <v>0</v>
      </c>
      <c r="S249" s="5">
        <f t="shared" si="69"/>
        <v>0</v>
      </c>
      <c r="T249" s="5">
        <f t="shared" si="70"/>
        <v>0</v>
      </c>
      <c r="U249" s="5">
        <f t="shared" si="71"/>
        <v>0</v>
      </c>
      <c r="V249" s="5">
        <f t="shared" si="72"/>
        <v>128490.00000000001</v>
      </c>
      <c r="W249" s="5">
        <f t="shared" si="73"/>
        <v>0</v>
      </c>
      <c r="X249" s="5">
        <f t="shared" si="75"/>
        <v>0</v>
      </c>
      <c r="Y249" s="5">
        <f t="shared" si="76"/>
        <v>0</v>
      </c>
      <c r="Z249" s="5">
        <f t="shared" si="77"/>
        <v>0</v>
      </c>
      <c r="AA249" s="5">
        <f t="shared" si="78"/>
        <v>128490.00000000001</v>
      </c>
      <c r="AB249" s="5">
        <f t="shared" si="80"/>
        <v>0</v>
      </c>
    </row>
    <row r="250" spans="1:28" ht="39" x14ac:dyDescent="0.3">
      <c r="A250" s="1" t="s">
        <v>641</v>
      </c>
      <c r="B250" s="6" t="s">
        <v>642</v>
      </c>
      <c r="C250" s="1" t="s">
        <v>2</v>
      </c>
      <c r="D250" s="17" t="s">
        <v>87</v>
      </c>
      <c r="E250" s="6"/>
      <c r="F250" s="17" t="s">
        <v>573</v>
      </c>
      <c r="G250" s="3" t="s">
        <v>574</v>
      </c>
      <c r="H250" s="17">
        <v>0</v>
      </c>
      <c r="I250" s="17">
        <v>77.209999999999994</v>
      </c>
      <c r="J250" s="17">
        <f t="shared" si="79"/>
        <v>77.209999999999994</v>
      </c>
      <c r="K250" s="17">
        <v>10</v>
      </c>
      <c r="L250" s="17"/>
      <c r="M250" s="17">
        <v>0</v>
      </c>
      <c r="N250" s="5">
        <v>0</v>
      </c>
      <c r="O250" s="5">
        <v>0</v>
      </c>
      <c r="P250" s="5">
        <v>0</v>
      </c>
      <c r="Q250" s="5">
        <f t="shared" si="74"/>
        <v>772.09999999999991</v>
      </c>
      <c r="R250" s="5">
        <v>0</v>
      </c>
      <c r="S250" s="5">
        <f t="shared" si="69"/>
        <v>0</v>
      </c>
      <c r="T250" s="5">
        <f t="shared" si="70"/>
        <v>0</v>
      </c>
      <c r="U250" s="5">
        <f t="shared" si="71"/>
        <v>0</v>
      </c>
      <c r="V250" s="5">
        <f t="shared" si="72"/>
        <v>772.09999999999991</v>
      </c>
      <c r="W250" s="5">
        <f t="shared" si="73"/>
        <v>0</v>
      </c>
      <c r="X250" s="5">
        <f t="shared" si="75"/>
        <v>0</v>
      </c>
      <c r="Y250" s="5">
        <f t="shared" si="76"/>
        <v>0</v>
      </c>
      <c r="Z250" s="5">
        <f t="shared" si="77"/>
        <v>0</v>
      </c>
      <c r="AA250" s="5">
        <f t="shared" si="78"/>
        <v>772.09999999999991</v>
      </c>
      <c r="AB250" s="5">
        <f t="shared" si="80"/>
        <v>0</v>
      </c>
    </row>
    <row r="251" spans="1:28" ht="39" x14ac:dyDescent="0.3">
      <c r="A251" s="1" t="s">
        <v>641</v>
      </c>
      <c r="B251" s="6" t="s">
        <v>642</v>
      </c>
      <c r="C251" s="1" t="s">
        <v>2</v>
      </c>
      <c r="D251" s="17" t="s">
        <v>87</v>
      </c>
      <c r="E251" s="6"/>
      <c r="F251" s="17" t="s">
        <v>575</v>
      </c>
      <c r="G251" s="3" t="s">
        <v>576</v>
      </c>
      <c r="H251" s="17">
        <v>0</v>
      </c>
      <c r="I251" s="17">
        <v>78.55</v>
      </c>
      <c r="J251" s="17">
        <f t="shared" si="79"/>
        <v>78.55</v>
      </c>
      <c r="K251" s="17">
        <v>10</v>
      </c>
      <c r="L251" s="17"/>
      <c r="M251" s="17">
        <v>0</v>
      </c>
      <c r="N251" s="5">
        <v>0</v>
      </c>
      <c r="O251" s="5">
        <v>0</v>
      </c>
      <c r="P251" s="5">
        <v>0</v>
      </c>
      <c r="Q251" s="5">
        <f t="shared" si="74"/>
        <v>785.5</v>
      </c>
      <c r="R251" s="5">
        <v>0</v>
      </c>
      <c r="S251" s="5">
        <f t="shared" si="69"/>
        <v>0</v>
      </c>
      <c r="T251" s="5">
        <f t="shared" si="70"/>
        <v>0</v>
      </c>
      <c r="U251" s="5">
        <f t="shared" si="71"/>
        <v>0</v>
      </c>
      <c r="V251" s="5">
        <f t="shared" si="72"/>
        <v>785.5</v>
      </c>
      <c r="W251" s="5">
        <f t="shared" si="73"/>
        <v>0</v>
      </c>
      <c r="X251" s="5">
        <f t="shared" si="75"/>
        <v>0</v>
      </c>
      <c r="Y251" s="5">
        <f t="shared" si="76"/>
        <v>0</v>
      </c>
      <c r="Z251" s="5">
        <f t="shared" si="77"/>
        <v>0</v>
      </c>
      <c r="AA251" s="5">
        <f t="shared" si="78"/>
        <v>785.5</v>
      </c>
      <c r="AB251" s="5">
        <f t="shared" si="80"/>
        <v>0</v>
      </c>
    </row>
    <row r="252" spans="1:28" ht="39" x14ac:dyDescent="0.3">
      <c r="A252" s="1" t="s">
        <v>641</v>
      </c>
      <c r="B252" s="6" t="s">
        <v>642</v>
      </c>
      <c r="C252" s="1" t="s">
        <v>2</v>
      </c>
      <c r="D252" s="17" t="s">
        <v>87</v>
      </c>
      <c r="E252" s="6"/>
      <c r="F252" s="17" t="s">
        <v>577</v>
      </c>
      <c r="G252" s="3" t="s">
        <v>578</v>
      </c>
      <c r="H252" s="17">
        <v>0</v>
      </c>
      <c r="I252" s="17">
        <v>34.4</v>
      </c>
      <c r="J252" s="17">
        <f t="shared" si="79"/>
        <v>34.4</v>
      </c>
      <c r="K252" s="17">
        <v>100</v>
      </c>
      <c r="L252" s="17"/>
      <c r="M252" s="17">
        <v>0</v>
      </c>
      <c r="N252" s="5">
        <v>0</v>
      </c>
      <c r="O252" s="5">
        <v>0</v>
      </c>
      <c r="P252" s="5">
        <v>0</v>
      </c>
      <c r="Q252" s="5">
        <f t="shared" si="74"/>
        <v>3440</v>
      </c>
      <c r="R252" s="5">
        <v>0</v>
      </c>
      <c r="S252" s="5">
        <f t="shared" si="69"/>
        <v>0</v>
      </c>
      <c r="T252" s="5">
        <f t="shared" si="70"/>
        <v>0</v>
      </c>
      <c r="U252" s="5">
        <f t="shared" si="71"/>
        <v>0</v>
      </c>
      <c r="V252" s="5">
        <f t="shared" si="72"/>
        <v>3440</v>
      </c>
      <c r="W252" s="5">
        <f t="shared" si="73"/>
        <v>0</v>
      </c>
      <c r="X252" s="5">
        <f t="shared" si="75"/>
        <v>0</v>
      </c>
      <c r="Y252" s="5">
        <f t="shared" si="76"/>
        <v>0</v>
      </c>
      <c r="Z252" s="5">
        <f t="shared" si="77"/>
        <v>0</v>
      </c>
      <c r="AA252" s="5">
        <f t="shared" si="78"/>
        <v>3440</v>
      </c>
      <c r="AB252" s="5">
        <f t="shared" si="80"/>
        <v>0</v>
      </c>
    </row>
    <row r="253" spans="1:28" ht="39" x14ac:dyDescent="0.3">
      <c r="A253" s="1" t="s">
        <v>641</v>
      </c>
      <c r="B253" s="6" t="s">
        <v>642</v>
      </c>
      <c r="C253" s="1" t="s">
        <v>2</v>
      </c>
      <c r="D253" s="17" t="s">
        <v>87</v>
      </c>
      <c r="E253" s="6"/>
      <c r="F253" s="17" t="s">
        <v>579</v>
      </c>
      <c r="G253" s="3" t="s">
        <v>580</v>
      </c>
      <c r="H253" s="17">
        <v>0</v>
      </c>
      <c r="I253" s="17">
        <v>77.209999999999994</v>
      </c>
      <c r="J253" s="17">
        <f t="shared" si="79"/>
        <v>77.209999999999994</v>
      </c>
      <c r="K253" s="17">
        <v>10</v>
      </c>
      <c r="L253" s="17"/>
      <c r="M253" s="17">
        <v>0</v>
      </c>
      <c r="N253" s="5">
        <v>0</v>
      </c>
      <c r="O253" s="5">
        <v>0</v>
      </c>
      <c r="P253" s="5">
        <v>0</v>
      </c>
      <c r="Q253" s="5">
        <f t="shared" si="74"/>
        <v>772.09999999999991</v>
      </c>
      <c r="R253" s="5">
        <v>0</v>
      </c>
      <c r="S253" s="5">
        <f t="shared" si="69"/>
        <v>0</v>
      </c>
      <c r="T253" s="5">
        <f t="shared" si="70"/>
        <v>0</v>
      </c>
      <c r="U253" s="5">
        <f t="shared" si="71"/>
        <v>0</v>
      </c>
      <c r="V253" s="5">
        <f t="shared" si="72"/>
        <v>772.09999999999991</v>
      </c>
      <c r="W253" s="5">
        <f t="shared" si="73"/>
        <v>0</v>
      </c>
      <c r="X253" s="5">
        <f t="shared" si="75"/>
        <v>0</v>
      </c>
      <c r="Y253" s="5">
        <f t="shared" si="76"/>
        <v>0</v>
      </c>
      <c r="Z253" s="5">
        <f t="shared" si="77"/>
        <v>0</v>
      </c>
      <c r="AA253" s="5">
        <f t="shared" si="78"/>
        <v>772.09999999999991</v>
      </c>
      <c r="AB253" s="5">
        <f t="shared" si="80"/>
        <v>0</v>
      </c>
    </row>
    <row r="254" spans="1:28" ht="39" x14ac:dyDescent="0.3">
      <c r="A254" s="1" t="s">
        <v>641</v>
      </c>
      <c r="B254" s="6" t="s">
        <v>642</v>
      </c>
      <c r="C254" s="1" t="s">
        <v>2</v>
      </c>
      <c r="D254" s="17" t="s">
        <v>87</v>
      </c>
      <c r="E254" s="6"/>
      <c r="F254" s="17" t="s">
        <v>581</v>
      </c>
      <c r="G254" s="3" t="s">
        <v>582</v>
      </c>
      <c r="H254" s="17">
        <v>0</v>
      </c>
      <c r="I254" s="17">
        <v>30.29</v>
      </c>
      <c r="J254" s="17">
        <f t="shared" si="79"/>
        <v>30.29</v>
      </c>
      <c r="K254" s="17">
        <v>10</v>
      </c>
      <c r="L254" s="17"/>
      <c r="M254" s="17">
        <v>0</v>
      </c>
      <c r="N254" s="5">
        <v>0</v>
      </c>
      <c r="O254" s="5">
        <v>0</v>
      </c>
      <c r="P254" s="5">
        <v>0</v>
      </c>
      <c r="Q254" s="5">
        <f t="shared" si="74"/>
        <v>302.89999999999998</v>
      </c>
      <c r="R254" s="5">
        <v>0</v>
      </c>
      <c r="S254" s="5">
        <f t="shared" si="69"/>
        <v>0</v>
      </c>
      <c r="T254" s="5">
        <f t="shared" si="70"/>
        <v>0</v>
      </c>
      <c r="U254" s="5">
        <f t="shared" si="71"/>
        <v>0</v>
      </c>
      <c r="V254" s="5">
        <f t="shared" si="72"/>
        <v>302.89999999999998</v>
      </c>
      <c r="W254" s="5">
        <f t="shared" si="73"/>
        <v>0</v>
      </c>
      <c r="X254" s="5">
        <f t="shared" si="75"/>
        <v>0</v>
      </c>
      <c r="Y254" s="5">
        <f t="shared" si="76"/>
        <v>0</v>
      </c>
      <c r="Z254" s="5">
        <f t="shared" si="77"/>
        <v>0</v>
      </c>
      <c r="AA254" s="5">
        <f t="shared" si="78"/>
        <v>302.89999999999998</v>
      </c>
      <c r="AB254" s="5">
        <f t="shared" si="80"/>
        <v>0</v>
      </c>
    </row>
    <row r="255" spans="1:28" ht="39" x14ac:dyDescent="0.3">
      <c r="A255" s="1" t="s">
        <v>641</v>
      </c>
      <c r="B255" s="6" t="s">
        <v>642</v>
      </c>
      <c r="C255" s="1" t="s">
        <v>2</v>
      </c>
      <c r="D255" s="17" t="s">
        <v>87</v>
      </c>
      <c r="E255" s="6"/>
      <c r="F255" s="17" t="s">
        <v>583</v>
      </c>
      <c r="G255" s="3" t="s">
        <v>584</v>
      </c>
      <c r="H255" s="17">
        <v>0</v>
      </c>
      <c r="I255" s="17">
        <v>40.270000000000003</v>
      </c>
      <c r="J255" s="17">
        <f t="shared" si="79"/>
        <v>40.270000000000003</v>
      </c>
      <c r="K255" s="17">
        <v>20</v>
      </c>
      <c r="L255" s="17"/>
      <c r="M255" s="17">
        <v>0</v>
      </c>
      <c r="N255" s="5">
        <v>0</v>
      </c>
      <c r="O255" s="5">
        <v>0</v>
      </c>
      <c r="P255" s="5">
        <v>0</v>
      </c>
      <c r="Q255" s="5">
        <f t="shared" si="74"/>
        <v>805.40000000000009</v>
      </c>
      <c r="R255" s="5">
        <v>0</v>
      </c>
      <c r="S255" s="5">
        <f t="shared" si="69"/>
        <v>0</v>
      </c>
      <c r="T255" s="5">
        <f t="shared" si="70"/>
        <v>0</v>
      </c>
      <c r="U255" s="5">
        <f t="shared" si="71"/>
        <v>0</v>
      </c>
      <c r="V255" s="5">
        <f t="shared" si="72"/>
        <v>805.40000000000009</v>
      </c>
      <c r="W255" s="5">
        <f t="shared" si="73"/>
        <v>0</v>
      </c>
      <c r="X255" s="5">
        <f t="shared" si="75"/>
        <v>0</v>
      </c>
      <c r="Y255" s="5">
        <f t="shared" si="76"/>
        <v>0</v>
      </c>
      <c r="Z255" s="5">
        <f t="shared" si="77"/>
        <v>0</v>
      </c>
      <c r="AA255" s="5">
        <f t="shared" si="78"/>
        <v>805.40000000000009</v>
      </c>
      <c r="AB255" s="5">
        <f t="shared" si="80"/>
        <v>0</v>
      </c>
    </row>
    <row r="256" spans="1:28" ht="39" x14ac:dyDescent="0.3">
      <c r="A256" s="1" t="s">
        <v>641</v>
      </c>
      <c r="B256" s="6" t="s">
        <v>642</v>
      </c>
      <c r="C256" s="1" t="s">
        <v>2</v>
      </c>
      <c r="D256" s="17" t="s">
        <v>87</v>
      </c>
      <c r="E256" s="6"/>
      <c r="F256" s="17" t="s">
        <v>585</v>
      </c>
      <c r="G256" s="3" t="s">
        <v>586</v>
      </c>
      <c r="H256" s="17">
        <v>0</v>
      </c>
      <c r="I256" s="17">
        <v>36.39</v>
      </c>
      <c r="J256" s="17">
        <f t="shared" si="79"/>
        <v>36.39</v>
      </c>
      <c r="K256" s="17">
        <v>1000</v>
      </c>
      <c r="L256" s="17"/>
      <c r="M256" s="17">
        <v>0</v>
      </c>
      <c r="N256" s="5">
        <v>0</v>
      </c>
      <c r="O256" s="5">
        <v>0</v>
      </c>
      <c r="P256" s="5">
        <v>0</v>
      </c>
      <c r="Q256" s="5">
        <f t="shared" si="74"/>
        <v>36390</v>
      </c>
      <c r="R256" s="5">
        <v>0</v>
      </c>
      <c r="S256" s="5">
        <f t="shared" si="69"/>
        <v>0</v>
      </c>
      <c r="T256" s="5">
        <f t="shared" si="70"/>
        <v>0</v>
      </c>
      <c r="U256" s="5">
        <f t="shared" si="71"/>
        <v>0</v>
      </c>
      <c r="V256" s="5">
        <f t="shared" si="72"/>
        <v>36390</v>
      </c>
      <c r="W256" s="5">
        <f t="shared" si="73"/>
        <v>0</v>
      </c>
      <c r="X256" s="5">
        <f t="shared" si="75"/>
        <v>0</v>
      </c>
      <c r="Y256" s="5">
        <f t="shared" si="76"/>
        <v>0</v>
      </c>
      <c r="Z256" s="5">
        <f t="shared" si="77"/>
        <v>0</v>
      </c>
      <c r="AA256" s="5">
        <f t="shared" si="78"/>
        <v>36390</v>
      </c>
      <c r="AB256" s="5">
        <f t="shared" si="80"/>
        <v>0</v>
      </c>
    </row>
    <row r="257" spans="1:28" ht="39" x14ac:dyDescent="0.3">
      <c r="A257" s="1" t="s">
        <v>641</v>
      </c>
      <c r="B257" s="6" t="s">
        <v>642</v>
      </c>
      <c r="C257" s="1" t="s">
        <v>2</v>
      </c>
      <c r="D257" s="17" t="s">
        <v>87</v>
      </c>
      <c r="E257" s="6"/>
      <c r="F257" s="17" t="s">
        <v>587</v>
      </c>
      <c r="G257" s="3" t="s">
        <v>588</v>
      </c>
      <c r="H257" s="17">
        <v>0</v>
      </c>
      <c r="I257" s="17">
        <v>39.06</v>
      </c>
      <c r="J257" s="17">
        <f t="shared" si="79"/>
        <v>39.06</v>
      </c>
      <c r="K257" s="17">
        <v>2000</v>
      </c>
      <c r="L257" s="17"/>
      <c r="M257" s="17">
        <v>0</v>
      </c>
      <c r="N257" s="5">
        <v>0</v>
      </c>
      <c r="O257" s="5">
        <v>0</v>
      </c>
      <c r="P257" s="5">
        <v>0</v>
      </c>
      <c r="Q257" s="5">
        <f t="shared" si="74"/>
        <v>78120</v>
      </c>
      <c r="R257" s="5">
        <v>0</v>
      </c>
      <c r="S257" s="5">
        <f t="shared" si="69"/>
        <v>0</v>
      </c>
      <c r="T257" s="5">
        <f t="shared" si="70"/>
        <v>0</v>
      </c>
      <c r="U257" s="5">
        <f t="shared" si="71"/>
        <v>0</v>
      </c>
      <c r="V257" s="5">
        <f t="shared" si="72"/>
        <v>78120</v>
      </c>
      <c r="W257" s="5">
        <f t="shared" si="73"/>
        <v>0</v>
      </c>
      <c r="X257" s="5">
        <f t="shared" si="75"/>
        <v>0</v>
      </c>
      <c r="Y257" s="5">
        <f t="shared" si="76"/>
        <v>0</v>
      </c>
      <c r="Z257" s="5">
        <f t="shared" si="77"/>
        <v>0</v>
      </c>
      <c r="AA257" s="5">
        <f t="shared" si="78"/>
        <v>78120</v>
      </c>
      <c r="AB257" s="5">
        <f t="shared" si="80"/>
        <v>0</v>
      </c>
    </row>
    <row r="258" spans="1:28" ht="52" x14ac:dyDescent="0.3">
      <c r="A258" s="1" t="s">
        <v>641</v>
      </c>
      <c r="B258" s="6" t="s">
        <v>642</v>
      </c>
      <c r="C258" s="1" t="s">
        <v>2</v>
      </c>
      <c r="D258" s="17" t="s">
        <v>87</v>
      </c>
      <c r="E258" s="6"/>
      <c r="F258" s="17" t="s">
        <v>589</v>
      </c>
      <c r="G258" s="3" t="s">
        <v>590</v>
      </c>
      <c r="H258" s="17">
        <v>0</v>
      </c>
      <c r="I258" s="17">
        <v>41.48</v>
      </c>
      <c r="J258" s="17">
        <f t="shared" si="79"/>
        <v>41.48</v>
      </c>
      <c r="K258" s="17">
        <v>1000</v>
      </c>
      <c r="L258" s="17"/>
      <c r="M258" s="17">
        <v>0</v>
      </c>
      <c r="N258" s="5">
        <v>0</v>
      </c>
      <c r="O258" s="5">
        <v>0</v>
      </c>
      <c r="P258" s="5">
        <v>0</v>
      </c>
      <c r="Q258" s="5">
        <f t="shared" si="74"/>
        <v>41480</v>
      </c>
      <c r="R258" s="5">
        <v>0</v>
      </c>
      <c r="S258" s="5">
        <f t="shared" si="69"/>
        <v>0</v>
      </c>
      <c r="T258" s="5">
        <f t="shared" si="70"/>
        <v>0</v>
      </c>
      <c r="U258" s="5">
        <f t="shared" si="71"/>
        <v>0</v>
      </c>
      <c r="V258" s="5">
        <f t="shared" si="72"/>
        <v>41480</v>
      </c>
      <c r="W258" s="5">
        <f t="shared" si="73"/>
        <v>0</v>
      </c>
      <c r="X258" s="5">
        <f t="shared" si="75"/>
        <v>0</v>
      </c>
      <c r="Y258" s="5">
        <f t="shared" si="76"/>
        <v>0</v>
      </c>
      <c r="Z258" s="5">
        <f t="shared" si="77"/>
        <v>0</v>
      </c>
      <c r="AA258" s="5">
        <f t="shared" si="78"/>
        <v>41480</v>
      </c>
      <c r="AB258" s="5">
        <f t="shared" si="80"/>
        <v>0</v>
      </c>
    </row>
    <row r="259" spans="1:28" ht="39" x14ac:dyDescent="0.3">
      <c r="A259" s="1" t="s">
        <v>641</v>
      </c>
      <c r="B259" s="6" t="s">
        <v>642</v>
      </c>
      <c r="C259" s="1" t="s">
        <v>2</v>
      </c>
      <c r="D259" s="17" t="s">
        <v>87</v>
      </c>
      <c r="E259" s="6"/>
      <c r="F259" s="17" t="s">
        <v>591</v>
      </c>
      <c r="G259" s="3" t="s">
        <v>592</v>
      </c>
      <c r="H259" s="17">
        <v>0</v>
      </c>
      <c r="I259" s="17">
        <v>47.18</v>
      </c>
      <c r="J259" s="17">
        <f t="shared" si="79"/>
        <v>47.18</v>
      </c>
      <c r="K259" s="17">
        <v>15</v>
      </c>
      <c r="L259" s="17"/>
      <c r="M259" s="17">
        <v>0</v>
      </c>
      <c r="N259" s="5">
        <v>0</v>
      </c>
      <c r="O259" s="5">
        <v>0</v>
      </c>
      <c r="P259" s="5">
        <v>0</v>
      </c>
      <c r="Q259" s="5">
        <f t="shared" si="74"/>
        <v>707.7</v>
      </c>
      <c r="R259" s="5">
        <v>0</v>
      </c>
      <c r="S259" s="5">
        <f t="shared" si="69"/>
        <v>0</v>
      </c>
      <c r="T259" s="5">
        <f t="shared" si="70"/>
        <v>0</v>
      </c>
      <c r="U259" s="5">
        <f t="shared" si="71"/>
        <v>0</v>
      </c>
      <c r="V259" s="5">
        <f t="shared" si="72"/>
        <v>707.7</v>
      </c>
      <c r="W259" s="5">
        <f t="shared" si="73"/>
        <v>0</v>
      </c>
      <c r="X259" s="5">
        <f t="shared" si="75"/>
        <v>0</v>
      </c>
      <c r="Y259" s="5">
        <f t="shared" si="76"/>
        <v>0</v>
      </c>
      <c r="Z259" s="5">
        <f t="shared" si="77"/>
        <v>0</v>
      </c>
      <c r="AA259" s="5">
        <f t="shared" si="78"/>
        <v>707.7</v>
      </c>
      <c r="AB259" s="5">
        <f t="shared" si="80"/>
        <v>0</v>
      </c>
    </row>
    <row r="260" spans="1:28" ht="39" x14ac:dyDescent="0.3">
      <c r="A260" s="1" t="s">
        <v>641</v>
      </c>
      <c r="B260" s="6" t="s">
        <v>642</v>
      </c>
      <c r="C260" s="1" t="s">
        <v>2</v>
      </c>
      <c r="D260" s="17" t="s">
        <v>87</v>
      </c>
      <c r="E260" s="6"/>
      <c r="F260" s="17" t="s">
        <v>593</v>
      </c>
      <c r="G260" s="3" t="s">
        <v>594</v>
      </c>
      <c r="H260" s="17">
        <v>0</v>
      </c>
      <c r="I260" s="17">
        <v>37.85</v>
      </c>
      <c r="J260" s="17">
        <f t="shared" si="79"/>
        <v>37.85</v>
      </c>
      <c r="K260" s="17">
        <v>50</v>
      </c>
      <c r="L260" s="17"/>
      <c r="M260" s="17">
        <v>0</v>
      </c>
      <c r="N260" s="5">
        <v>0</v>
      </c>
      <c r="O260" s="5">
        <v>0</v>
      </c>
      <c r="P260" s="5">
        <v>0</v>
      </c>
      <c r="Q260" s="5">
        <f t="shared" si="74"/>
        <v>1892.5</v>
      </c>
      <c r="R260" s="5">
        <v>0</v>
      </c>
      <c r="S260" s="5">
        <f t="shared" si="69"/>
        <v>0</v>
      </c>
      <c r="T260" s="5">
        <f t="shared" si="70"/>
        <v>0</v>
      </c>
      <c r="U260" s="5">
        <f t="shared" si="71"/>
        <v>0</v>
      </c>
      <c r="V260" s="5">
        <f t="shared" si="72"/>
        <v>1892.5</v>
      </c>
      <c r="W260" s="5">
        <f t="shared" si="73"/>
        <v>0</v>
      </c>
      <c r="X260" s="5">
        <f t="shared" si="75"/>
        <v>0</v>
      </c>
      <c r="Y260" s="5">
        <f t="shared" si="76"/>
        <v>0</v>
      </c>
      <c r="Z260" s="5">
        <f t="shared" si="77"/>
        <v>0</v>
      </c>
      <c r="AA260" s="5">
        <f t="shared" si="78"/>
        <v>1892.5</v>
      </c>
      <c r="AB260" s="5">
        <f t="shared" si="80"/>
        <v>0</v>
      </c>
    </row>
    <row r="261" spans="1:28" ht="39" x14ac:dyDescent="0.3">
      <c r="A261" s="1" t="s">
        <v>641</v>
      </c>
      <c r="B261" s="6" t="s">
        <v>642</v>
      </c>
      <c r="C261" s="1" t="s">
        <v>2</v>
      </c>
      <c r="D261" s="17" t="s">
        <v>87</v>
      </c>
      <c r="E261" s="6"/>
      <c r="F261" s="17" t="s">
        <v>595</v>
      </c>
      <c r="G261" s="3" t="s">
        <v>596</v>
      </c>
      <c r="H261" s="17">
        <v>0</v>
      </c>
      <c r="I261" s="17">
        <v>84.47</v>
      </c>
      <c r="J261" s="17">
        <f t="shared" si="79"/>
        <v>84.47</v>
      </c>
      <c r="K261" s="17">
        <v>1500</v>
      </c>
      <c r="L261" s="17"/>
      <c r="M261" s="17">
        <v>0</v>
      </c>
      <c r="N261" s="5">
        <v>0</v>
      </c>
      <c r="O261" s="5">
        <v>0</v>
      </c>
      <c r="P261" s="5">
        <v>0</v>
      </c>
      <c r="Q261" s="5">
        <f t="shared" si="74"/>
        <v>126705</v>
      </c>
      <c r="R261" s="5">
        <v>0</v>
      </c>
      <c r="S261" s="5">
        <f t="shared" si="69"/>
        <v>0</v>
      </c>
      <c r="T261" s="5">
        <f t="shared" si="70"/>
        <v>0</v>
      </c>
      <c r="U261" s="5">
        <f t="shared" si="71"/>
        <v>0</v>
      </c>
      <c r="V261" s="5">
        <f t="shared" si="72"/>
        <v>126705</v>
      </c>
      <c r="W261" s="5">
        <f t="shared" si="73"/>
        <v>0</v>
      </c>
      <c r="X261" s="5">
        <f t="shared" si="75"/>
        <v>0</v>
      </c>
      <c r="Y261" s="5">
        <f t="shared" si="76"/>
        <v>0</v>
      </c>
      <c r="Z261" s="5">
        <f t="shared" si="77"/>
        <v>0</v>
      </c>
      <c r="AA261" s="5">
        <f t="shared" si="78"/>
        <v>126705</v>
      </c>
      <c r="AB261" s="5">
        <f t="shared" si="80"/>
        <v>0</v>
      </c>
    </row>
    <row r="262" spans="1:28" ht="65" x14ac:dyDescent="0.3">
      <c r="A262" s="1" t="s">
        <v>641</v>
      </c>
      <c r="B262" s="6" t="s">
        <v>642</v>
      </c>
      <c r="C262" s="1" t="s">
        <v>2</v>
      </c>
      <c r="D262" s="17" t="s">
        <v>87</v>
      </c>
      <c r="E262" s="6"/>
      <c r="F262" s="17" t="s">
        <v>597</v>
      </c>
      <c r="G262" s="3" t="s">
        <v>598</v>
      </c>
      <c r="H262" s="17">
        <v>0</v>
      </c>
      <c r="I262" s="17">
        <v>36.64</v>
      </c>
      <c r="J262" s="17">
        <f t="shared" si="79"/>
        <v>36.64</v>
      </c>
      <c r="K262" s="17">
        <v>2000</v>
      </c>
      <c r="L262" s="17"/>
      <c r="M262" s="17">
        <v>0</v>
      </c>
      <c r="N262" s="5">
        <v>0</v>
      </c>
      <c r="O262" s="5">
        <v>0</v>
      </c>
      <c r="P262" s="5">
        <v>0</v>
      </c>
      <c r="Q262" s="5">
        <f t="shared" si="74"/>
        <v>73280</v>
      </c>
      <c r="R262" s="5">
        <v>0</v>
      </c>
      <c r="S262" s="5">
        <f t="shared" si="69"/>
        <v>0</v>
      </c>
      <c r="T262" s="5">
        <f t="shared" si="70"/>
        <v>0</v>
      </c>
      <c r="U262" s="5">
        <f t="shared" si="71"/>
        <v>0</v>
      </c>
      <c r="V262" s="5">
        <f t="shared" si="72"/>
        <v>73280</v>
      </c>
      <c r="W262" s="5">
        <f t="shared" si="73"/>
        <v>0</v>
      </c>
      <c r="X262" s="5">
        <f t="shared" si="75"/>
        <v>0</v>
      </c>
      <c r="Y262" s="5">
        <f t="shared" si="76"/>
        <v>0</v>
      </c>
      <c r="Z262" s="5">
        <f t="shared" si="77"/>
        <v>0</v>
      </c>
      <c r="AA262" s="5">
        <f t="shared" si="78"/>
        <v>73280</v>
      </c>
      <c r="AB262" s="5">
        <f t="shared" si="80"/>
        <v>0</v>
      </c>
    </row>
    <row r="263" spans="1:28" ht="39" x14ac:dyDescent="0.3">
      <c r="A263" s="1" t="s">
        <v>641</v>
      </c>
      <c r="B263" s="6" t="s">
        <v>642</v>
      </c>
      <c r="C263" s="1" t="s">
        <v>2</v>
      </c>
      <c r="D263" s="17" t="s">
        <v>87</v>
      </c>
      <c r="E263" s="6"/>
      <c r="F263" s="17" t="s">
        <v>599</v>
      </c>
      <c r="G263" s="3" t="s">
        <v>600</v>
      </c>
      <c r="H263" s="17">
        <v>0</v>
      </c>
      <c r="I263" s="17">
        <v>279.3</v>
      </c>
      <c r="J263" s="17">
        <f t="shared" si="79"/>
        <v>279.3</v>
      </c>
      <c r="K263" s="17">
        <v>300</v>
      </c>
      <c r="L263" s="17"/>
      <c r="M263" s="17">
        <v>0</v>
      </c>
      <c r="N263" s="5">
        <v>0</v>
      </c>
      <c r="O263" s="5">
        <v>0</v>
      </c>
      <c r="P263" s="5">
        <v>0</v>
      </c>
      <c r="Q263" s="5">
        <f t="shared" si="74"/>
        <v>83790</v>
      </c>
      <c r="R263" s="5">
        <v>0</v>
      </c>
      <c r="S263" s="5">
        <f t="shared" si="69"/>
        <v>0</v>
      </c>
      <c r="T263" s="5">
        <f t="shared" si="70"/>
        <v>0</v>
      </c>
      <c r="U263" s="5">
        <f t="shared" si="71"/>
        <v>0</v>
      </c>
      <c r="V263" s="5">
        <f t="shared" si="72"/>
        <v>83790</v>
      </c>
      <c r="W263" s="5">
        <f t="shared" si="73"/>
        <v>0</v>
      </c>
      <c r="X263" s="5">
        <f t="shared" si="75"/>
        <v>0</v>
      </c>
      <c r="Y263" s="5">
        <f t="shared" si="76"/>
        <v>0</v>
      </c>
      <c r="Z263" s="5">
        <f t="shared" si="77"/>
        <v>0</v>
      </c>
      <c r="AA263" s="5">
        <f t="shared" si="78"/>
        <v>83790</v>
      </c>
      <c r="AB263" s="5">
        <f t="shared" si="80"/>
        <v>0</v>
      </c>
    </row>
    <row r="264" spans="1:28" ht="39" x14ac:dyDescent="0.3">
      <c r="A264" s="1" t="s">
        <v>641</v>
      </c>
      <c r="B264" s="6" t="s">
        <v>642</v>
      </c>
      <c r="C264" s="1" t="s">
        <v>2</v>
      </c>
      <c r="D264" s="17" t="s">
        <v>87</v>
      </c>
      <c r="E264" s="6"/>
      <c r="F264" s="17" t="s">
        <v>601</v>
      </c>
      <c r="G264" s="3" t="s">
        <v>602</v>
      </c>
      <c r="H264" s="17">
        <v>0</v>
      </c>
      <c r="I264" s="17">
        <v>92.61</v>
      </c>
      <c r="J264" s="17">
        <f t="shared" si="79"/>
        <v>92.61</v>
      </c>
      <c r="K264" s="17">
        <v>30</v>
      </c>
      <c r="L264" s="17"/>
      <c r="M264" s="17">
        <v>0</v>
      </c>
      <c r="N264" s="5">
        <v>0</v>
      </c>
      <c r="O264" s="5">
        <v>0</v>
      </c>
      <c r="P264" s="5">
        <v>0</v>
      </c>
      <c r="Q264" s="5">
        <f t="shared" si="74"/>
        <v>2778.3</v>
      </c>
      <c r="R264" s="5">
        <v>0</v>
      </c>
      <c r="S264" s="5">
        <f t="shared" si="69"/>
        <v>0</v>
      </c>
      <c r="T264" s="5">
        <f t="shared" si="70"/>
        <v>0</v>
      </c>
      <c r="U264" s="5">
        <f t="shared" si="71"/>
        <v>0</v>
      </c>
      <c r="V264" s="5">
        <f t="shared" si="72"/>
        <v>2778.3</v>
      </c>
      <c r="W264" s="5">
        <f t="shared" si="73"/>
        <v>0</v>
      </c>
      <c r="X264" s="5">
        <f t="shared" si="75"/>
        <v>0</v>
      </c>
      <c r="Y264" s="5">
        <f t="shared" si="76"/>
        <v>0</v>
      </c>
      <c r="Z264" s="5">
        <f t="shared" si="77"/>
        <v>0</v>
      </c>
      <c r="AA264" s="5">
        <f t="shared" si="78"/>
        <v>2778.3</v>
      </c>
      <c r="AB264" s="5">
        <f t="shared" si="80"/>
        <v>0</v>
      </c>
    </row>
    <row r="265" spans="1:28" ht="39" x14ac:dyDescent="0.3">
      <c r="A265" s="1" t="s">
        <v>641</v>
      </c>
      <c r="B265" s="6" t="s">
        <v>642</v>
      </c>
      <c r="C265" s="1" t="s">
        <v>2</v>
      </c>
      <c r="D265" s="17" t="s">
        <v>87</v>
      </c>
      <c r="E265" s="6"/>
      <c r="F265" s="17" t="s">
        <v>603</v>
      </c>
      <c r="G265" s="3" t="s">
        <v>604</v>
      </c>
      <c r="H265" s="17">
        <v>0</v>
      </c>
      <c r="I265" s="17">
        <v>26.85</v>
      </c>
      <c r="J265" s="17">
        <f t="shared" si="79"/>
        <v>26.85</v>
      </c>
      <c r="K265" s="17">
        <v>100</v>
      </c>
      <c r="L265" s="17"/>
      <c r="M265" s="17">
        <v>0</v>
      </c>
      <c r="N265" s="5">
        <v>0</v>
      </c>
      <c r="O265" s="5">
        <v>0</v>
      </c>
      <c r="P265" s="5">
        <v>0</v>
      </c>
      <c r="Q265" s="5">
        <f t="shared" si="74"/>
        <v>2685</v>
      </c>
      <c r="R265" s="5">
        <v>0</v>
      </c>
      <c r="S265" s="5">
        <f t="shared" si="69"/>
        <v>0</v>
      </c>
      <c r="T265" s="5">
        <f t="shared" si="70"/>
        <v>0</v>
      </c>
      <c r="U265" s="5">
        <f t="shared" si="71"/>
        <v>0</v>
      </c>
      <c r="V265" s="5">
        <f t="shared" si="72"/>
        <v>2685</v>
      </c>
      <c r="W265" s="5">
        <f t="shared" si="73"/>
        <v>0</v>
      </c>
      <c r="X265" s="5">
        <f t="shared" si="75"/>
        <v>0</v>
      </c>
      <c r="Y265" s="5">
        <f t="shared" si="76"/>
        <v>0</v>
      </c>
      <c r="Z265" s="5">
        <f t="shared" si="77"/>
        <v>0</v>
      </c>
      <c r="AA265" s="5">
        <f t="shared" si="78"/>
        <v>2685</v>
      </c>
      <c r="AB265" s="5">
        <f t="shared" si="80"/>
        <v>0</v>
      </c>
    </row>
    <row r="266" spans="1:28" ht="39" x14ac:dyDescent="0.3">
      <c r="A266" s="1" t="s">
        <v>641</v>
      </c>
      <c r="B266" s="6" t="s">
        <v>642</v>
      </c>
      <c r="C266" s="1" t="s">
        <v>2</v>
      </c>
      <c r="D266" s="17" t="s">
        <v>87</v>
      </c>
      <c r="E266" s="6"/>
      <c r="F266" s="17" t="s">
        <v>176</v>
      </c>
      <c r="G266" s="3" t="s">
        <v>605</v>
      </c>
      <c r="H266" s="17">
        <v>0</v>
      </c>
      <c r="I266" s="17">
        <v>5.1100000000000003</v>
      </c>
      <c r="J266" s="17">
        <f t="shared" si="79"/>
        <v>5.1100000000000003</v>
      </c>
      <c r="K266" s="17">
        <v>1140</v>
      </c>
      <c r="L266" s="17"/>
      <c r="M266" s="17">
        <v>0</v>
      </c>
      <c r="N266" s="5">
        <v>0</v>
      </c>
      <c r="O266" s="5">
        <v>0</v>
      </c>
      <c r="P266" s="5">
        <v>0</v>
      </c>
      <c r="Q266" s="5">
        <f t="shared" si="74"/>
        <v>5825.4000000000005</v>
      </c>
      <c r="R266" s="5">
        <v>0</v>
      </c>
      <c r="S266" s="5">
        <f t="shared" si="69"/>
        <v>0</v>
      </c>
      <c r="T266" s="5">
        <f t="shared" si="70"/>
        <v>0</v>
      </c>
      <c r="U266" s="5">
        <f t="shared" si="71"/>
        <v>0</v>
      </c>
      <c r="V266" s="5">
        <f t="shared" si="72"/>
        <v>5825.4000000000005</v>
      </c>
      <c r="W266" s="5">
        <f t="shared" si="73"/>
        <v>0</v>
      </c>
      <c r="X266" s="5">
        <f t="shared" si="75"/>
        <v>0</v>
      </c>
      <c r="Y266" s="5">
        <f t="shared" si="76"/>
        <v>0</v>
      </c>
      <c r="Z266" s="5">
        <f t="shared" si="77"/>
        <v>0</v>
      </c>
      <c r="AA266" s="5">
        <f t="shared" si="78"/>
        <v>5825.4000000000005</v>
      </c>
      <c r="AB266" s="5">
        <f t="shared" si="80"/>
        <v>0</v>
      </c>
    </row>
    <row r="267" spans="1:28" ht="39" x14ac:dyDescent="0.3">
      <c r="A267" s="1" t="s">
        <v>641</v>
      </c>
      <c r="B267" s="6" t="s">
        <v>642</v>
      </c>
      <c r="C267" s="1" t="s">
        <v>2</v>
      </c>
      <c r="D267" s="17" t="s">
        <v>87</v>
      </c>
      <c r="E267" s="6"/>
      <c r="F267" s="17" t="s">
        <v>176</v>
      </c>
      <c r="G267" s="3" t="s">
        <v>606</v>
      </c>
      <c r="H267" s="17">
        <v>0</v>
      </c>
      <c r="I267" s="17">
        <v>8.81</v>
      </c>
      <c r="J267" s="17">
        <f t="shared" si="79"/>
        <v>8.81</v>
      </c>
      <c r="K267" s="17">
        <v>20</v>
      </c>
      <c r="L267" s="17"/>
      <c r="M267" s="17">
        <v>0</v>
      </c>
      <c r="N267" s="5">
        <v>0</v>
      </c>
      <c r="O267" s="5">
        <v>0</v>
      </c>
      <c r="P267" s="5">
        <v>0</v>
      </c>
      <c r="Q267" s="5">
        <f t="shared" si="74"/>
        <v>176.20000000000002</v>
      </c>
      <c r="R267" s="5">
        <v>0</v>
      </c>
      <c r="S267" s="5">
        <f t="shared" si="69"/>
        <v>0</v>
      </c>
      <c r="T267" s="5">
        <f t="shared" si="70"/>
        <v>0</v>
      </c>
      <c r="U267" s="5">
        <f t="shared" si="71"/>
        <v>0</v>
      </c>
      <c r="V267" s="5">
        <f t="shared" si="72"/>
        <v>176.20000000000002</v>
      </c>
      <c r="W267" s="5">
        <f t="shared" si="73"/>
        <v>0</v>
      </c>
      <c r="X267" s="5">
        <f t="shared" si="75"/>
        <v>0</v>
      </c>
      <c r="Y267" s="5">
        <f t="shared" si="76"/>
        <v>0</v>
      </c>
      <c r="Z267" s="5">
        <f t="shared" si="77"/>
        <v>0</v>
      </c>
      <c r="AA267" s="5">
        <f t="shared" si="78"/>
        <v>176.20000000000002</v>
      </c>
      <c r="AB267" s="5">
        <f t="shared" si="80"/>
        <v>0</v>
      </c>
    </row>
    <row r="268" spans="1:28" ht="39" x14ac:dyDescent="0.3">
      <c r="A268" s="1" t="s">
        <v>641</v>
      </c>
      <c r="B268" s="6" t="s">
        <v>642</v>
      </c>
      <c r="C268" s="1" t="s">
        <v>2</v>
      </c>
      <c r="D268" s="17" t="s">
        <v>87</v>
      </c>
      <c r="E268" s="6"/>
      <c r="F268" s="17" t="s">
        <v>176</v>
      </c>
      <c r="G268" s="3" t="s">
        <v>607</v>
      </c>
      <c r="H268" s="17">
        <v>0</v>
      </c>
      <c r="I268" s="17">
        <v>7.87</v>
      </c>
      <c r="J268" s="17">
        <f t="shared" si="79"/>
        <v>7.87</v>
      </c>
      <c r="K268" s="17">
        <v>520</v>
      </c>
      <c r="L268" s="17"/>
      <c r="M268" s="17">
        <v>0</v>
      </c>
      <c r="N268" s="5">
        <v>0</v>
      </c>
      <c r="O268" s="5">
        <v>0</v>
      </c>
      <c r="P268" s="5">
        <v>0</v>
      </c>
      <c r="Q268" s="5">
        <f t="shared" si="74"/>
        <v>4092.4</v>
      </c>
      <c r="R268" s="5">
        <v>0</v>
      </c>
      <c r="S268" s="5">
        <f t="shared" si="69"/>
        <v>0</v>
      </c>
      <c r="T268" s="5">
        <f t="shared" si="70"/>
        <v>0</v>
      </c>
      <c r="U268" s="5">
        <f t="shared" si="71"/>
        <v>0</v>
      </c>
      <c r="V268" s="5">
        <f t="shared" si="72"/>
        <v>4092.4</v>
      </c>
      <c r="W268" s="5">
        <f t="shared" si="73"/>
        <v>0</v>
      </c>
      <c r="X268" s="5">
        <f t="shared" si="75"/>
        <v>0</v>
      </c>
      <c r="Y268" s="5">
        <f t="shared" si="76"/>
        <v>0</v>
      </c>
      <c r="Z268" s="5">
        <f t="shared" si="77"/>
        <v>0</v>
      </c>
      <c r="AA268" s="5">
        <f t="shared" si="78"/>
        <v>4092.4</v>
      </c>
      <c r="AB268" s="5">
        <f t="shared" si="80"/>
        <v>0</v>
      </c>
    </row>
    <row r="269" spans="1:28" ht="39" x14ac:dyDescent="0.3">
      <c r="A269" s="1" t="s">
        <v>641</v>
      </c>
      <c r="B269" s="6" t="s">
        <v>642</v>
      </c>
      <c r="C269" s="1" t="s">
        <v>2</v>
      </c>
      <c r="D269" s="17" t="s">
        <v>87</v>
      </c>
      <c r="E269" s="6"/>
      <c r="F269" s="17" t="s">
        <v>176</v>
      </c>
      <c r="G269" s="3" t="s">
        <v>608</v>
      </c>
      <c r="H269" s="17">
        <v>0</v>
      </c>
      <c r="I269" s="17">
        <v>8.5</v>
      </c>
      <c r="J269" s="17">
        <f t="shared" si="79"/>
        <v>8.5</v>
      </c>
      <c r="K269" s="17">
        <v>160</v>
      </c>
      <c r="L269" s="17"/>
      <c r="M269" s="17">
        <v>0</v>
      </c>
      <c r="N269" s="5">
        <v>0</v>
      </c>
      <c r="O269" s="5">
        <v>0</v>
      </c>
      <c r="P269" s="5">
        <v>0</v>
      </c>
      <c r="Q269" s="5">
        <f t="shared" si="74"/>
        <v>1360</v>
      </c>
      <c r="R269" s="5">
        <v>0</v>
      </c>
      <c r="S269" s="5">
        <f t="shared" si="69"/>
        <v>0</v>
      </c>
      <c r="T269" s="5">
        <f t="shared" si="70"/>
        <v>0</v>
      </c>
      <c r="U269" s="5">
        <f t="shared" si="71"/>
        <v>0</v>
      </c>
      <c r="V269" s="5">
        <f t="shared" si="72"/>
        <v>1360</v>
      </c>
      <c r="W269" s="5">
        <f t="shared" si="73"/>
        <v>0</v>
      </c>
      <c r="X269" s="5">
        <f t="shared" si="75"/>
        <v>0</v>
      </c>
      <c r="Y269" s="5">
        <f t="shared" si="76"/>
        <v>0</v>
      </c>
      <c r="Z269" s="5">
        <f t="shared" si="77"/>
        <v>0</v>
      </c>
      <c r="AA269" s="5">
        <f t="shared" si="78"/>
        <v>1360</v>
      </c>
      <c r="AB269" s="5">
        <f t="shared" si="80"/>
        <v>0</v>
      </c>
    </row>
    <row r="270" spans="1:28" ht="39" x14ac:dyDescent="0.3">
      <c r="A270" s="1" t="s">
        <v>641</v>
      </c>
      <c r="B270" s="6" t="s">
        <v>642</v>
      </c>
      <c r="C270" s="1" t="s">
        <v>29</v>
      </c>
      <c r="D270" s="17" t="s">
        <v>87</v>
      </c>
      <c r="E270" s="6"/>
      <c r="F270" s="17" t="s">
        <v>609</v>
      </c>
      <c r="G270" s="3" t="s">
        <v>610</v>
      </c>
      <c r="H270" s="17">
        <v>65.62</v>
      </c>
      <c r="I270" s="17">
        <v>71.38</v>
      </c>
      <c r="J270" s="17">
        <f t="shared" si="79"/>
        <v>5.7599999999999909</v>
      </c>
      <c r="K270" s="17">
        <v>350</v>
      </c>
      <c r="L270" s="17"/>
      <c r="M270" s="17">
        <v>0</v>
      </c>
      <c r="N270" s="5">
        <v>0</v>
      </c>
      <c r="O270" s="5">
        <v>0</v>
      </c>
      <c r="P270" s="5">
        <v>0</v>
      </c>
      <c r="Q270" s="5">
        <f t="shared" si="74"/>
        <v>2015.9999999999968</v>
      </c>
      <c r="R270" s="5">
        <v>0</v>
      </c>
      <c r="S270" s="5">
        <f t="shared" si="69"/>
        <v>0</v>
      </c>
      <c r="T270" s="5">
        <f t="shared" si="70"/>
        <v>0</v>
      </c>
      <c r="U270" s="5">
        <f t="shared" si="71"/>
        <v>0</v>
      </c>
      <c r="V270" s="5">
        <f t="shared" si="72"/>
        <v>2015.9999999999968</v>
      </c>
      <c r="W270" s="5">
        <f t="shared" si="73"/>
        <v>0</v>
      </c>
      <c r="X270" s="5">
        <f t="shared" si="75"/>
        <v>0</v>
      </c>
      <c r="Y270" s="5">
        <f t="shared" si="76"/>
        <v>0</v>
      </c>
      <c r="Z270" s="5">
        <f t="shared" si="77"/>
        <v>0</v>
      </c>
      <c r="AA270" s="5">
        <f t="shared" si="78"/>
        <v>2015.9999999999968</v>
      </c>
      <c r="AB270" s="5">
        <f t="shared" si="80"/>
        <v>0</v>
      </c>
    </row>
    <row r="271" spans="1:28" ht="39" x14ac:dyDescent="0.3">
      <c r="A271" s="1" t="s">
        <v>641</v>
      </c>
      <c r="B271" s="6" t="s">
        <v>642</v>
      </c>
      <c r="C271" s="1" t="s">
        <v>2</v>
      </c>
      <c r="D271" s="17" t="s">
        <v>87</v>
      </c>
      <c r="E271" s="6"/>
      <c r="F271" s="17" t="s">
        <v>611</v>
      </c>
      <c r="G271" s="3" t="s">
        <v>612</v>
      </c>
      <c r="H271" s="17">
        <v>0</v>
      </c>
      <c r="I271" s="17">
        <v>31.49</v>
      </c>
      <c r="J271" s="17">
        <f t="shared" si="79"/>
        <v>31.49</v>
      </c>
      <c r="K271" s="17">
        <v>153</v>
      </c>
      <c r="L271" s="17"/>
      <c r="M271" s="17">
        <v>0</v>
      </c>
      <c r="N271" s="5">
        <v>0</v>
      </c>
      <c r="O271" s="5">
        <v>0</v>
      </c>
      <c r="P271" s="5">
        <v>0</v>
      </c>
      <c r="Q271" s="5">
        <f t="shared" si="74"/>
        <v>4817.9699999999993</v>
      </c>
      <c r="R271" s="5">
        <v>0</v>
      </c>
      <c r="S271" s="5">
        <f t="shared" si="69"/>
        <v>0</v>
      </c>
      <c r="T271" s="5">
        <f t="shared" si="70"/>
        <v>0</v>
      </c>
      <c r="U271" s="5">
        <f t="shared" si="71"/>
        <v>0</v>
      </c>
      <c r="V271" s="5">
        <f t="shared" si="72"/>
        <v>4817.9699999999993</v>
      </c>
      <c r="W271" s="5">
        <f t="shared" si="73"/>
        <v>0</v>
      </c>
      <c r="X271" s="5">
        <f t="shared" si="75"/>
        <v>0</v>
      </c>
      <c r="Y271" s="5">
        <f t="shared" si="76"/>
        <v>0</v>
      </c>
      <c r="Z271" s="5">
        <f t="shared" si="77"/>
        <v>0</v>
      </c>
      <c r="AA271" s="5">
        <f t="shared" si="78"/>
        <v>4817.9699999999993</v>
      </c>
      <c r="AB271" s="5">
        <f t="shared" si="80"/>
        <v>0</v>
      </c>
    </row>
    <row r="272" spans="1:28" ht="39" x14ac:dyDescent="0.3">
      <c r="A272" s="1" t="s">
        <v>641</v>
      </c>
      <c r="B272" s="6" t="s">
        <v>642</v>
      </c>
      <c r="C272" s="1" t="s">
        <v>29</v>
      </c>
      <c r="D272" s="17" t="s">
        <v>87</v>
      </c>
      <c r="E272" s="6"/>
      <c r="F272" s="17" t="s">
        <v>613</v>
      </c>
      <c r="G272" s="3" t="s">
        <v>614</v>
      </c>
      <c r="H272" s="17">
        <v>96.43</v>
      </c>
      <c r="I272" s="17">
        <v>188.97</v>
      </c>
      <c r="J272" s="17">
        <f t="shared" si="79"/>
        <v>92.539999999999992</v>
      </c>
      <c r="K272" s="17">
        <v>1</v>
      </c>
      <c r="L272" s="17"/>
      <c r="M272" s="17">
        <v>0</v>
      </c>
      <c r="N272" s="5">
        <v>0</v>
      </c>
      <c r="O272" s="5">
        <v>0</v>
      </c>
      <c r="P272" s="5">
        <v>0</v>
      </c>
      <c r="Q272" s="5">
        <f t="shared" si="74"/>
        <v>92.539999999999992</v>
      </c>
      <c r="R272" s="5">
        <v>0</v>
      </c>
      <c r="S272" s="5">
        <f t="shared" si="69"/>
        <v>0</v>
      </c>
      <c r="T272" s="5">
        <f t="shared" si="70"/>
        <v>0</v>
      </c>
      <c r="U272" s="5">
        <f t="shared" si="71"/>
        <v>0</v>
      </c>
      <c r="V272" s="5">
        <f t="shared" si="72"/>
        <v>92.539999999999992</v>
      </c>
      <c r="W272" s="5">
        <f t="shared" si="73"/>
        <v>0</v>
      </c>
      <c r="X272" s="5">
        <f t="shared" si="75"/>
        <v>0</v>
      </c>
      <c r="Y272" s="5">
        <f t="shared" si="76"/>
        <v>0</v>
      </c>
      <c r="Z272" s="5">
        <f t="shared" si="77"/>
        <v>0</v>
      </c>
      <c r="AA272" s="5">
        <f t="shared" si="78"/>
        <v>92.539999999999992</v>
      </c>
      <c r="AB272" s="5">
        <f t="shared" si="80"/>
        <v>0</v>
      </c>
    </row>
    <row r="273" spans="1:28" ht="52" x14ac:dyDescent="0.3">
      <c r="A273" s="1" t="s">
        <v>641</v>
      </c>
      <c r="B273" s="6" t="s">
        <v>642</v>
      </c>
      <c r="C273" s="1" t="s">
        <v>29</v>
      </c>
      <c r="D273" s="17" t="s">
        <v>87</v>
      </c>
      <c r="E273" s="6"/>
      <c r="F273" s="17" t="s">
        <v>615</v>
      </c>
      <c r="G273" s="3" t="s">
        <v>616</v>
      </c>
      <c r="H273" s="17">
        <v>37.29</v>
      </c>
      <c r="I273" s="17">
        <v>57.41</v>
      </c>
      <c r="J273" s="17">
        <f t="shared" si="79"/>
        <v>20.119999999999997</v>
      </c>
      <c r="K273" s="17">
        <v>189</v>
      </c>
      <c r="L273" s="17"/>
      <c r="M273" s="17">
        <v>0</v>
      </c>
      <c r="N273" s="5">
        <v>0</v>
      </c>
      <c r="O273" s="5">
        <v>0</v>
      </c>
      <c r="P273" s="5">
        <v>0</v>
      </c>
      <c r="Q273" s="5">
        <f t="shared" si="74"/>
        <v>3802.6799999999994</v>
      </c>
      <c r="R273" s="5">
        <v>0</v>
      </c>
      <c r="S273" s="5">
        <f t="shared" ref="S273:S303" si="81">N273</f>
        <v>0</v>
      </c>
      <c r="T273" s="5">
        <f t="shared" ref="T273:T303" si="82">O273</f>
        <v>0</v>
      </c>
      <c r="U273" s="5">
        <f t="shared" ref="U273:U303" si="83">P273</f>
        <v>0</v>
      </c>
      <c r="V273" s="5">
        <f t="shared" ref="V273:V303" si="84">Q273</f>
        <v>3802.6799999999994</v>
      </c>
      <c r="W273" s="5">
        <f t="shared" ref="W273:W303" si="85">R273</f>
        <v>0</v>
      </c>
      <c r="X273" s="5">
        <f t="shared" si="75"/>
        <v>0</v>
      </c>
      <c r="Y273" s="5">
        <f t="shared" si="76"/>
        <v>0</v>
      </c>
      <c r="Z273" s="5">
        <f t="shared" si="77"/>
        <v>0</v>
      </c>
      <c r="AA273" s="5">
        <f t="shared" si="78"/>
        <v>3802.6799999999994</v>
      </c>
      <c r="AB273" s="5">
        <f t="shared" si="80"/>
        <v>0</v>
      </c>
    </row>
    <row r="274" spans="1:28" ht="39" x14ac:dyDescent="0.3">
      <c r="A274" s="1" t="s">
        <v>641</v>
      </c>
      <c r="B274" s="6" t="s">
        <v>642</v>
      </c>
      <c r="C274" s="1" t="s">
        <v>29</v>
      </c>
      <c r="D274" s="17" t="s">
        <v>87</v>
      </c>
      <c r="E274" s="6"/>
      <c r="F274" s="17" t="s">
        <v>617</v>
      </c>
      <c r="G274" s="3" t="s">
        <v>618</v>
      </c>
      <c r="H274" s="17">
        <v>42.77</v>
      </c>
      <c r="I274" s="17">
        <v>38.44</v>
      </c>
      <c r="J274" s="17">
        <f t="shared" si="79"/>
        <v>-4.3300000000000054</v>
      </c>
      <c r="K274" s="17">
        <v>189</v>
      </c>
      <c r="L274" s="17"/>
      <c r="M274" s="17">
        <v>0</v>
      </c>
      <c r="N274" s="5">
        <v>0</v>
      </c>
      <c r="O274" s="5">
        <v>0</v>
      </c>
      <c r="P274" s="5">
        <v>0</v>
      </c>
      <c r="Q274" s="5">
        <f t="shared" ref="Q274:Q286" si="86">SUM(K274:M274)*J274</f>
        <v>-818.37000000000103</v>
      </c>
      <c r="R274" s="5">
        <v>0</v>
      </c>
      <c r="S274" s="5">
        <f t="shared" si="81"/>
        <v>0</v>
      </c>
      <c r="T274" s="5">
        <f t="shared" si="82"/>
        <v>0</v>
      </c>
      <c r="U274" s="5">
        <f t="shared" si="83"/>
        <v>0</v>
      </c>
      <c r="V274" s="5">
        <f t="shared" si="84"/>
        <v>-818.37000000000103</v>
      </c>
      <c r="W274" s="5">
        <f t="shared" si="85"/>
        <v>0</v>
      </c>
      <c r="X274" s="5">
        <f t="shared" ref="X274:X303" si="87">N274</f>
        <v>0</v>
      </c>
      <c r="Y274" s="5">
        <f t="shared" ref="Y274:Y303" si="88">O274</f>
        <v>0</v>
      </c>
      <c r="Z274" s="5">
        <f t="shared" ref="Z274:Z303" si="89">P274</f>
        <v>0</v>
      </c>
      <c r="AA274" s="5">
        <f t="shared" ref="AA274:AA303" si="90">Q274</f>
        <v>-818.37000000000103</v>
      </c>
      <c r="AB274" s="5">
        <f t="shared" si="80"/>
        <v>0</v>
      </c>
    </row>
    <row r="275" spans="1:28" ht="39" x14ac:dyDescent="0.3">
      <c r="A275" s="1" t="s">
        <v>641</v>
      </c>
      <c r="B275" s="6" t="s">
        <v>642</v>
      </c>
      <c r="C275" s="1" t="s">
        <v>29</v>
      </c>
      <c r="D275" s="17" t="s">
        <v>87</v>
      </c>
      <c r="E275" s="6"/>
      <c r="F275" s="17" t="s">
        <v>619</v>
      </c>
      <c r="G275" s="3" t="s">
        <v>620</v>
      </c>
      <c r="H275" s="17">
        <v>29.18</v>
      </c>
      <c r="I275" s="17">
        <v>45.37</v>
      </c>
      <c r="J275" s="17">
        <f t="shared" ref="J275:J306" si="91">I275-H275</f>
        <v>16.189999999999998</v>
      </c>
      <c r="K275" s="17">
        <v>201</v>
      </c>
      <c r="L275" s="17"/>
      <c r="M275" s="17">
        <v>0</v>
      </c>
      <c r="N275" s="5">
        <v>0</v>
      </c>
      <c r="O275" s="5">
        <v>0</v>
      </c>
      <c r="P275" s="5">
        <v>0</v>
      </c>
      <c r="Q275" s="5">
        <f t="shared" si="86"/>
        <v>3254.1899999999996</v>
      </c>
      <c r="R275" s="5">
        <v>0</v>
      </c>
      <c r="S275" s="5">
        <f t="shared" si="81"/>
        <v>0</v>
      </c>
      <c r="T275" s="5">
        <f t="shared" si="82"/>
        <v>0</v>
      </c>
      <c r="U275" s="5">
        <f t="shared" si="83"/>
        <v>0</v>
      </c>
      <c r="V275" s="5">
        <f t="shared" si="84"/>
        <v>3254.1899999999996</v>
      </c>
      <c r="W275" s="5">
        <f t="shared" si="85"/>
        <v>0</v>
      </c>
      <c r="X275" s="5">
        <f t="shared" si="87"/>
        <v>0</v>
      </c>
      <c r="Y275" s="5">
        <f t="shared" si="88"/>
        <v>0</v>
      </c>
      <c r="Z275" s="5">
        <f t="shared" si="89"/>
        <v>0</v>
      </c>
      <c r="AA275" s="5">
        <f t="shared" si="90"/>
        <v>3254.1899999999996</v>
      </c>
      <c r="AB275" s="5">
        <f t="shared" ref="AB275:AB298" si="92">R274</f>
        <v>0</v>
      </c>
    </row>
    <row r="276" spans="1:28" ht="39" x14ac:dyDescent="0.3">
      <c r="A276" s="1" t="s">
        <v>641</v>
      </c>
      <c r="B276" s="6" t="s">
        <v>642</v>
      </c>
      <c r="C276" s="1" t="s">
        <v>29</v>
      </c>
      <c r="D276" s="17" t="s">
        <v>87</v>
      </c>
      <c r="E276" s="6"/>
      <c r="F276" s="17" t="s">
        <v>621</v>
      </c>
      <c r="G276" s="3" t="s">
        <v>622</v>
      </c>
      <c r="H276" s="17">
        <v>36.36</v>
      </c>
      <c r="I276" s="17">
        <v>43.41</v>
      </c>
      <c r="J276" s="17">
        <f t="shared" si="91"/>
        <v>7.0499999999999972</v>
      </c>
      <c r="K276" s="17">
        <v>13</v>
      </c>
      <c r="L276" s="17"/>
      <c r="M276" s="17">
        <v>0</v>
      </c>
      <c r="N276" s="5">
        <v>0</v>
      </c>
      <c r="O276" s="5">
        <v>0</v>
      </c>
      <c r="P276" s="5">
        <v>0</v>
      </c>
      <c r="Q276" s="5">
        <f t="shared" si="86"/>
        <v>91.649999999999963</v>
      </c>
      <c r="R276" s="5">
        <v>0</v>
      </c>
      <c r="S276" s="5">
        <f t="shared" si="81"/>
        <v>0</v>
      </c>
      <c r="T276" s="5">
        <f t="shared" si="82"/>
        <v>0</v>
      </c>
      <c r="U276" s="5">
        <f t="shared" si="83"/>
        <v>0</v>
      </c>
      <c r="V276" s="5">
        <f t="shared" si="84"/>
        <v>91.649999999999963</v>
      </c>
      <c r="W276" s="5">
        <f t="shared" si="85"/>
        <v>0</v>
      </c>
      <c r="X276" s="5">
        <f t="shared" si="87"/>
        <v>0</v>
      </c>
      <c r="Y276" s="5">
        <f t="shared" si="88"/>
        <v>0</v>
      </c>
      <c r="Z276" s="5">
        <f t="shared" si="89"/>
        <v>0</v>
      </c>
      <c r="AA276" s="5">
        <f t="shared" si="90"/>
        <v>91.649999999999963</v>
      </c>
      <c r="AB276" s="5">
        <f t="shared" si="92"/>
        <v>0</v>
      </c>
    </row>
    <row r="277" spans="1:28" ht="39" x14ac:dyDescent="0.3">
      <c r="A277" s="1" t="s">
        <v>641</v>
      </c>
      <c r="B277" s="6" t="s">
        <v>642</v>
      </c>
      <c r="C277" s="1" t="s">
        <v>29</v>
      </c>
      <c r="D277" s="17" t="s">
        <v>87</v>
      </c>
      <c r="E277" s="6"/>
      <c r="F277" s="17" t="s">
        <v>623</v>
      </c>
      <c r="G277" s="3" t="s">
        <v>624</v>
      </c>
      <c r="H277" s="17">
        <v>34.11</v>
      </c>
      <c r="I277" s="17">
        <v>37.29</v>
      </c>
      <c r="J277" s="17">
        <f t="shared" si="91"/>
        <v>3.1799999999999997</v>
      </c>
      <c r="K277" s="17">
        <v>10</v>
      </c>
      <c r="L277" s="17"/>
      <c r="M277" s="17">
        <v>0</v>
      </c>
      <c r="N277" s="5">
        <v>0</v>
      </c>
      <c r="O277" s="5">
        <v>0</v>
      </c>
      <c r="P277" s="5">
        <v>0</v>
      </c>
      <c r="Q277" s="5">
        <f t="shared" si="86"/>
        <v>31.799999999999997</v>
      </c>
      <c r="R277" s="5">
        <v>0</v>
      </c>
      <c r="S277" s="5">
        <f t="shared" si="81"/>
        <v>0</v>
      </c>
      <c r="T277" s="5">
        <f t="shared" si="82"/>
        <v>0</v>
      </c>
      <c r="U277" s="5">
        <f t="shared" si="83"/>
        <v>0</v>
      </c>
      <c r="V277" s="5">
        <f t="shared" si="84"/>
        <v>31.799999999999997</v>
      </c>
      <c r="W277" s="5">
        <f t="shared" si="85"/>
        <v>0</v>
      </c>
      <c r="X277" s="5">
        <f t="shared" si="87"/>
        <v>0</v>
      </c>
      <c r="Y277" s="5">
        <f t="shared" si="88"/>
        <v>0</v>
      </c>
      <c r="Z277" s="5">
        <f t="shared" si="89"/>
        <v>0</v>
      </c>
      <c r="AA277" s="5">
        <f t="shared" si="90"/>
        <v>31.799999999999997</v>
      </c>
      <c r="AB277" s="5">
        <f t="shared" si="92"/>
        <v>0</v>
      </c>
    </row>
    <row r="278" spans="1:28" ht="39" x14ac:dyDescent="0.3">
      <c r="A278" s="1" t="s">
        <v>641</v>
      </c>
      <c r="B278" s="6" t="s">
        <v>642</v>
      </c>
      <c r="C278" s="1" t="s">
        <v>29</v>
      </c>
      <c r="D278" s="17" t="s">
        <v>87</v>
      </c>
      <c r="E278" s="6"/>
      <c r="F278" s="17" t="s">
        <v>625</v>
      </c>
      <c r="G278" s="3" t="s">
        <v>626</v>
      </c>
      <c r="H278" s="17">
        <v>30.36</v>
      </c>
      <c r="I278" s="17">
        <v>41.73</v>
      </c>
      <c r="J278" s="17">
        <f t="shared" si="91"/>
        <v>11.369999999999997</v>
      </c>
      <c r="K278" s="17">
        <v>360</v>
      </c>
      <c r="L278" s="17"/>
      <c r="M278" s="17">
        <v>0</v>
      </c>
      <c r="N278" s="5">
        <v>0</v>
      </c>
      <c r="O278" s="5">
        <v>0</v>
      </c>
      <c r="P278" s="5">
        <v>0</v>
      </c>
      <c r="Q278" s="5">
        <f t="shared" si="86"/>
        <v>4093.1999999999989</v>
      </c>
      <c r="R278" s="5">
        <v>0</v>
      </c>
      <c r="S278" s="5">
        <f t="shared" si="81"/>
        <v>0</v>
      </c>
      <c r="T278" s="5">
        <f t="shared" si="82"/>
        <v>0</v>
      </c>
      <c r="U278" s="5">
        <f t="shared" si="83"/>
        <v>0</v>
      </c>
      <c r="V278" s="5">
        <f t="shared" si="84"/>
        <v>4093.1999999999989</v>
      </c>
      <c r="W278" s="5">
        <f t="shared" si="85"/>
        <v>0</v>
      </c>
      <c r="X278" s="5">
        <f t="shared" si="87"/>
        <v>0</v>
      </c>
      <c r="Y278" s="5">
        <f t="shared" si="88"/>
        <v>0</v>
      </c>
      <c r="Z278" s="5">
        <f t="shared" si="89"/>
        <v>0</v>
      </c>
      <c r="AA278" s="5">
        <f t="shared" si="90"/>
        <v>4093.1999999999989</v>
      </c>
      <c r="AB278" s="5">
        <f t="shared" si="92"/>
        <v>0</v>
      </c>
    </row>
    <row r="279" spans="1:28" ht="39" x14ac:dyDescent="0.3">
      <c r="A279" s="1" t="s">
        <v>641</v>
      </c>
      <c r="B279" s="6" t="s">
        <v>642</v>
      </c>
      <c r="C279" s="1" t="s">
        <v>2</v>
      </c>
      <c r="D279" s="17" t="s">
        <v>87</v>
      </c>
      <c r="E279" s="6"/>
      <c r="F279" s="17" t="s">
        <v>627</v>
      </c>
      <c r="G279" s="3" t="s">
        <v>628</v>
      </c>
      <c r="H279" s="17">
        <v>0</v>
      </c>
      <c r="I279" s="17">
        <v>42.24</v>
      </c>
      <c r="J279" s="17">
        <f t="shared" si="91"/>
        <v>42.24</v>
      </c>
      <c r="K279" s="17">
        <v>70</v>
      </c>
      <c r="L279" s="17"/>
      <c r="M279" s="17">
        <v>0</v>
      </c>
      <c r="N279" s="5">
        <v>0</v>
      </c>
      <c r="O279" s="5">
        <v>0</v>
      </c>
      <c r="P279" s="5">
        <v>0</v>
      </c>
      <c r="Q279" s="5">
        <f t="shared" si="86"/>
        <v>2956.8</v>
      </c>
      <c r="R279" s="5">
        <v>0</v>
      </c>
      <c r="S279" s="5">
        <f t="shared" si="81"/>
        <v>0</v>
      </c>
      <c r="T279" s="5">
        <f t="shared" si="82"/>
        <v>0</v>
      </c>
      <c r="U279" s="5">
        <f t="shared" si="83"/>
        <v>0</v>
      </c>
      <c r="V279" s="5">
        <f t="shared" si="84"/>
        <v>2956.8</v>
      </c>
      <c r="W279" s="5">
        <f t="shared" si="85"/>
        <v>0</v>
      </c>
      <c r="X279" s="5">
        <f t="shared" si="87"/>
        <v>0</v>
      </c>
      <c r="Y279" s="5">
        <f t="shared" si="88"/>
        <v>0</v>
      </c>
      <c r="Z279" s="5">
        <f t="shared" si="89"/>
        <v>0</v>
      </c>
      <c r="AA279" s="5">
        <f t="shared" si="90"/>
        <v>2956.8</v>
      </c>
      <c r="AB279" s="5">
        <f t="shared" si="92"/>
        <v>0</v>
      </c>
    </row>
    <row r="280" spans="1:28" ht="39" x14ac:dyDescent="0.3">
      <c r="A280" s="1" t="s">
        <v>641</v>
      </c>
      <c r="B280" s="6" t="s">
        <v>642</v>
      </c>
      <c r="C280" s="1" t="s">
        <v>2</v>
      </c>
      <c r="D280" s="17" t="s">
        <v>87</v>
      </c>
      <c r="E280" s="6"/>
      <c r="F280" s="17" t="s">
        <v>629</v>
      </c>
      <c r="G280" s="3" t="s">
        <v>630</v>
      </c>
      <c r="H280" s="17">
        <v>0</v>
      </c>
      <c r="I280" s="17">
        <v>38.44</v>
      </c>
      <c r="J280" s="17">
        <f t="shared" si="91"/>
        <v>38.44</v>
      </c>
      <c r="K280" s="17">
        <v>325</v>
      </c>
      <c r="L280" s="17"/>
      <c r="M280" s="17">
        <v>0</v>
      </c>
      <c r="N280" s="5">
        <v>0</v>
      </c>
      <c r="O280" s="5">
        <v>0</v>
      </c>
      <c r="P280" s="5">
        <v>0</v>
      </c>
      <c r="Q280" s="5">
        <f t="shared" si="86"/>
        <v>12493</v>
      </c>
      <c r="R280" s="5">
        <v>0</v>
      </c>
      <c r="S280" s="5">
        <f t="shared" si="81"/>
        <v>0</v>
      </c>
      <c r="T280" s="5">
        <f t="shared" si="82"/>
        <v>0</v>
      </c>
      <c r="U280" s="5">
        <f t="shared" si="83"/>
        <v>0</v>
      </c>
      <c r="V280" s="5">
        <f t="shared" si="84"/>
        <v>12493</v>
      </c>
      <c r="W280" s="5">
        <f t="shared" si="85"/>
        <v>0</v>
      </c>
      <c r="X280" s="5">
        <f t="shared" si="87"/>
        <v>0</v>
      </c>
      <c r="Y280" s="5">
        <f t="shared" si="88"/>
        <v>0</v>
      </c>
      <c r="Z280" s="5">
        <f t="shared" si="89"/>
        <v>0</v>
      </c>
      <c r="AA280" s="5">
        <f t="shared" si="90"/>
        <v>12493</v>
      </c>
      <c r="AB280" s="5">
        <f t="shared" si="92"/>
        <v>0</v>
      </c>
    </row>
    <row r="281" spans="1:28" ht="39" x14ac:dyDescent="0.3">
      <c r="A281" s="1" t="s">
        <v>641</v>
      </c>
      <c r="B281" s="6" t="s">
        <v>642</v>
      </c>
      <c r="C281" s="1" t="s">
        <v>29</v>
      </c>
      <c r="D281" s="17" t="s">
        <v>87</v>
      </c>
      <c r="E281" s="6"/>
      <c r="F281" s="17" t="s">
        <v>631</v>
      </c>
      <c r="G281" s="3" t="s">
        <v>632</v>
      </c>
      <c r="H281" s="17">
        <v>66.23</v>
      </c>
      <c r="I281" s="17">
        <v>69.349999999999994</v>
      </c>
      <c r="J281" s="17">
        <f t="shared" si="91"/>
        <v>3.1199999999999903</v>
      </c>
      <c r="K281" s="17">
        <v>31</v>
      </c>
      <c r="L281" s="17"/>
      <c r="M281" s="17">
        <v>0</v>
      </c>
      <c r="N281" s="5">
        <v>0</v>
      </c>
      <c r="O281" s="5">
        <v>0</v>
      </c>
      <c r="P281" s="5">
        <v>0</v>
      </c>
      <c r="Q281" s="5">
        <f t="shared" si="86"/>
        <v>96.7199999999997</v>
      </c>
      <c r="R281" s="5">
        <v>0</v>
      </c>
      <c r="S281" s="5">
        <f t="shared" si="81"/>
        <v>0</v>
      </c>
      <c r="T281" s="5">
        <f t="shared" si="82"/>
        <v>0</v>
      </c>
      <c r="U281" s="5">
        <f t="shared" si="83"/>
        <v>0</v>
      </c>
      <c r="V281" s="5">
        <f t="shared" si="84"/>
        <v>96.7199999999997</v>
      </c>
      <c r="W281" s="5">
        <f t="shared" si="85"/>
        <v>0</v>
      </c>
      <c r="X281" s="5">
        <f t="shared" si="87"/>
        <v>0</v>
      </c>
      <c r="Y281" s="5">
        <f t="shared" si="88"/>
        <v>0</v>
      </c>
      <c r="Z281" s="5">
        <f t="shared" si="89"/>
        <v>0</v>
      </c>
      <c r="AA281" s="5">
        <f t="shared" si="90"/>
        <v>96.7199999999997</v>
      </c>
      <c r="AB281" s="5">
        <f t="shared" si="92"/>
        <v>0</v>
      </c>
    </row>
    <row r="282" spans="1:28" ht="39" x14ac:dyDescent="0.3">
      <c r="A282" s="1" t="s">
        <v>641</v>
      </c>
      <c r="B282" s="6" t="s">
        <v>642</v>
      </c>
      <c r="C282" s="1" t="s">
        <v>29</v>
      </c>
      <c r="D282" s="17" t="s">
        <v>87</v>
      </c>
      <c r="E282" s="6"/>
      <c r="F282" s="17" t="s">
        <v>633</v>
      </c>
      <c r="G282" s="3" t="s">
        <v>634</v>
      </c>
      <c r="H282" s="17">
        <v>66.23</v>
      </c>
      <c r="I282" s="17">
        <v>70.41</v>
      </c>
      <c r="J282" s="17">
        <f t="shared" si="91"/>
        <v>4.1799999999999926</v>
      </c>
      <c r="K282" s="17">
        <v>239</v>
      </c>
      <c r="L282" s="17"/>
      <c r="M282" s="17">
        <v>0</v>
      </c>
      <c r="N282" s="5">
        <v>0</v>
      </c>
      <c r="O282" s="5">
        <v>0</v>
      </c>
      <c r="P282" s="5">
        <v>0</v>
      </c>
      <c r="Q282" s="5">
        <f t="shared" si="86"/>
        <v>999.01999999999828</v>
      </c>
      <c r="R282" s="5">
        <v>0</v>
      </c>
      <c r="S282" s="5">
        <f t="shared" si="81"/>
        <v>0</v>
      </c>
      <c r="T282" s="5">
        <f t="shared" si="82"/>
        <v>0</v>
      </c>
      <c r="U282" s="5">
        <f t="shared" si="83"/>
        <v>0</v>
      </c>
      <c r="V282" s="5">
        <f t="shared" si="84"/>
        <v>999.01999999999828</v>
      </c>
      <c r="W282" s="5">
        <f t="shared" si="85"/>
        <v>0</v>
      </c>
      <c r="X282" s="5">
        <f t="shared" si="87"/>
        <v>0</v>
      </c>
      <c r="Y282" s="5">
        <f t="shared" si="88"/>
        <v>0</v>
      </c>
      <c r="Z282" s="5">
        <f t="shared" si="89"/>
        <v>0</v>
      </c>
      <c r="AA282" s="5">
        <f t="shared" si="90"/>
        <v>999.01999999999828</v>
      </c>
      <c r="AB282" s="5">
        <f t="shared" si="92"/>
        <v>0</v>
      </c>
    </row>
    <row r="283" spans="1:28" ht="78" x14ac:dyDescent="0.3">
      <c r="A283" s="1" t="s">
        <v>641</v>
      </c>
      <c r="B283" s="6" t="s">
        <v>642</v>
      </c>
      <c r="C283" s="1" t="s">
        <v>2</v>
      </c>
      <c r="D283" s="17" t="s">
        <v>87</v>
      </c>
      <c r="E283" s="6"/>
      <c r="F283" s="17" t="s">
        <v>635</v>
      </c>
      <c r="G283" s="3" t="s">
        <v>636</v>
      </c>
      <c r="H283" s="17">
        <v>0</v>
      </c>
      <c r="I283" s="17">
        <v>713.86</v>
      </c>
      <c r="J283" s="17">
        <f>I283</f>
        <v>713.86</v>
      </c>
      <c r="K283" s="17">
        <v>11</v>
      </c>
      <c r="L283" s="17"/>
      <c r="M283" s="17">
        <v>0</v>
      </c>
      <c r="N283" s="5">
        <v>0</v>
      </c>
      <c r="O283" s="5">
        <v>0</v>
      </c>
      <c r="P283" s="5">
        <v>0</v>
      </c>
      <c r="Q283" s="5">
        <f t="shared" si="86"/>
        <v>7852.46</v>
      </c>
      <c r="R283" s="5">
        <v>0</v>
      </c>
      <c r="S283" s="5">
        <f t="shared" si="81"/>
        <v>0</v>
      </c>
      <c r="T283" s="5">
        <f t="shared" si="82"/>
        <v>0</v>
      </c>
      <c r="U283" s="5">
        <f t="shared" si="83"/>
        <v>0</v>
      </c>
      <c r="V283" s="5">
        <f t="shared" si="84"/>
        <v>7852.46</v>
      </c>
      <c r="W283" s="5">
        <f t="shared" si="85"/>
        <v>0</v>
      </c>
      <c r="X283" s="5">
        <f t="shared" si="87"/>
        <v>0</v>
      </c>
      <c r="Y283" s="5">
        <f t="shared" si="88"/>
        <v>0</v>
      </c>
      <c r="Z283" s="5">
        <f t="shared" si="89"/>
        <v>0</v>
      </c>
      <c r="AA283" s="5">
        <f t="shared" si="90"/>
        <v>7852.46</v>
      </c>
      <c r="AB283" s="5">
        <f t="shared" si="92"/>
        <v>0</v>
      </c>
    </row>
    <row r="284" spans="1:28" ht="39" x14ac:dyDescent="0.3">
      <c r="A284" s="1" t="s">
        <v>641</v>
      </c>
      <c r="B284" s="6" t="s">
        <v>642</v>
      </c>
      <c r="C284" s="1" t="s">
        <v>2</v>
      </c>
      <c r="D284" s="17" t="s">
        <v>87</v>
      </c>
      <c r="E284" s="6"/>
      <c r="F284" s="17" t="s">
        <v>637</v>
      </c>
      <c r="G284" s="3" t="s">
        <v>638</v>
      </c>
      <c r="H284" s="17">
        <v>0</v>
      </c>
      <c r="I284" s="17">
        <v>40.86</v>
      </c>
      <c r="J284" s="17">
        <f>I284</f>
        <v>40.86</v>
      </c>
      <c r="K284" s="17">
        <v>408</v>
      </c>
      <c r="L284" s="17"/>
      <c r="M284" s="17">
        <v>0</v>
      </c>
      <c r="N284" s="5">
        <v>0</v>
      </c>
      <c r="O284" s="5">
        <v>0</v>
      </c>
      <c r="P284" s="5">
        <v>0</v>
      </c>
      <c r="Q284" s="5">
        <f t="shared" si="86"/>
        <v>16670.88</v>
      </c>
      <c r="R284" s="5">
        <v>0</v>
      </c>
      <c r="S284" s="5">
        <f t="shared" si="81"/>
        <v>0</v>
      </c>
      <c r="T284" s="5">
        <f t="shared" si="82"/>
        <v>0</v>
      </c>
      <c r="U284" s="5">
        <f t="shared" si="83"/>
        <v>0</v>
      </c>
      <c r="V284" s="5">
        <f t="shared" si="84"/>
        <v>16670.88</v>
      </c>
      <c r="W284" s="5">
        <f t="shared" si="85"/>
        <v>0</v>
      </c>
      <c r="X284" s="5">
        <f t="shared" si="87"/>
        <v>0</v>
      </c>
      <c r="Y284" s="5">
        <f t="shared" si="88"/>
        <v>0</v>
      </c>
      <c r="Z284" s="5">
        <f t="shared" si="89"/>
        <v>0</v>
      </c>
      <c r="AA284" s="5">
        <f t="shared" si="90"/>
        <v>16670.88</v>
      </c>
      <c r="AB284" s="5">
        <f t="shared" si="92"/>
        <v>0</v>
      </c>
    </row>
    <row r="285" spans="1:28" ht="65" x14ac:dyDescent="0.3">
      <c r="A285" s="1" t="s">
        <v>641</v>
      </c>
      <c r="B285" s="6" t="s">
        <v>642</v>
      </c>
      <c r="C285" s="1" t="s">
        <v>2</v>
      </c>
      <c r="D285" s="17" t="s">
        <v>87</v>
      </c>
      <c r="E285" s="6"/>
      <c r="F285" s="17" t="s">
        <v>639</v>
      </c>
      <c r="G285" s="3" t="s">
        <v>640</v>
      </c>
      <c r="H285" s="17">
        <v>0</v>
      </c>
      <c r="I285" s="17">
        <v>47.76</v>
      </c>
      <c r="J285" s="17">
        <f>I285</f>
        <v>47.76</v>
      </c>
      <c r="K285" s="17">
        <v>230</v>
      </c>
      <c r="L285" s="17"/>
      <c r="M285" s="17">
        <v>0</v>
      </c>
      <c r="N285" s="5">
        <v>0</v>
      </c>
      <c r="O285" s="5">
        <v>0</v>
      </c>
      <c r="P285" s="5">
        <v>0</v>
      </c>
      <c r="Q285" s="5">
        <f t="shared" si="86"/>
        <v>10984.8</v>
      </c>
      <c r="R285" s="5">
        <v>0</v>
      </c>
      <c r="S285" s="5">
        <f t="shared" si="81"/>
        <v>0</v>
      </c>
      <c r="T285" s="5">
        <f t="shared" si="82"/>
        <v>0</v>
      </c>
      <c r="U285" s="5">
        <f t="shared" si="83"/>
        <v>0</v>
      </c>
      <c r="V285" s="5">
        <f t="shared" si="84"/>
        <v>10984.8</v>
      </c>
      <c r="W285" s="5">
        <f t="shared" si="85"/>
        <v>0</v>
      </c>
      <c r="X285" s="5">
        <f t="shared" si="87"/>
        <v>0</v>
      </c>
      <c r="Y285" s="5">
        <f t="shared" si="88"/>
        <v>0</v>
      </c>
      <c r="Z285" s="5">
        <f t="shared" si="89"/>
        <v>0</v>
      </c>
      <c r="AA285" s="5">
        <f t="shared" si="90"/>
        <v>10984.8</v>
      </c>
      <c r="AB285" s="5">
        <f t="shared" si="92"/>
        <v>0</v>
      </c>
    </row>
    <row r="286" spans="1:28" x14ac:dyDescent="0.3">
      <c r="A286" s="1" t="s">
        <v>791</v>
      </c>
      <c r="B286" s="6" t="s">
        <v>792</v>
      </c>
      <c r="C286" s="1" t="s">
        <v>2</v>
      </c>
      <c r="D286" s="17" t="s">
        <v>30</v>
      </c>
      <c r="E286" s="6"/>
      <c r="F286" s="17" t="s">
        <v>639</v>
      </c>
      <c r="G286" s="3" t="s">
        <v>792</v>
      </c>
      <c r="H286" s="17">
        <v>0</v>
      </c>
      <c r="I286" s="17">
        <v>14.89</v>
      </c>
      <c r="J286" s="17">
        <f>I286*6</f>
        <v>89.34</v>
      </c>
      <c r="K286" s="17">
        <v>282</v>
      </c>
      <c r="L286" s="17"/>
      <c r="M286" s="17">
        <v>0</v>
      </c>
      <c r="N286" s="5">
        <v>0</v>
      </c>
      <c r="O286" s="5">
        <v>0</v>
      </c>
      <c r="P286" s="5">
        <v>0</v>
      </c>
      <c r="Q286" s="5">
        <f t="shared" si="86"/>
        <v>25193.88</v>
      </c>
      <c r="R286" s="5">
        <v>0</v>
      </c>
      <c r="S286" s="5">
        <f t="shared" si="81"/>
        <v>0</v>
      </c>
      <c r="T286" s="5">
        <f t="shared" si="82"/>
        <v>0</v>
      </c>
      <c r="U286" s="5">
        <f t="shared" si="83"/>
        <v>0</v>
      </c>
      <c r="V286" s="5">
        <f t="shared" si="84"/>
        <v>25193.88</v>
      </c>
      <c r="W286" s="5">
        <f t="shared" si="85"/>
        <v>0</v>
      </c>
      <c r="X286" s="5">
        <f t="shared" si="87"/>
        <v>0</v>
      </c>
      <c r="Y286" s="5">
        <f t="shared" si="88"/>
        <v>0</v>
      </c>
      <c r="Z286" s="5">
        <f t="shared" si="89"/>
        <v>0</v>
      </c>
      <c r="AA286" s="5">
        <f t="shared" si="90"/>
        <v>25193.88</v>
      </c>
      <c r="AB286" s="5">
        <f t="shared" si="92"/>
        <v>0</v>
      </c>
    </row>
    <row r="287" spans="1:28" x14ac:dyDescent="0.3">
      <c r="A287" s="1" t="s">
        <v>856</v>
      </c>
      <c r="B287" s="6" t="s">
        <v>857</v>
      </c>
      <c r="C287" s="1" t="s">
        <v>2</v>
      </c>
      <c r="D287" s="17" t="s">
        <v>87</v>
      </c>
      <c r="E287" s="6" t="s">
        <v>657</v>
      </c>
      <c r="F287" s="17" t="s">
        <v>176</v>
      </c>
      <c r="G287" s="3" t="s">
        <v>858</v>
      </c>
      <c r="H287" s="17">
        <v>0</v>
      </c>
      <c r="I287" s="17">
        <v>157.91</v>
      </c>
      <c r="J287" s="17">
        <f>I287</f>
        <v>157.91</v>
      </c>
      <c r="K287" s="17">
        <v>0</v>
      </c>
      <c r="L287" s="17"/>
      <c r="M287" s="17">
        <v>600</v>
      </c>
      <c r="N287" s="5">
        <f t="shared" ref="N287:N296" si="93">M287*J287</f>
        <v>94746</v>
      </c>
      <c r="O287" s="5">
        <v>0</v>
      </c>
      <c r="P287" s="5">
        <v>0</v>
      </c>
      <c r="Q287" s="5">
        <v>0</v>
      </c>
      <c r="R287" s="5">
        <v>0</v>
      </c>
      <c r="S287" s="5">
        <f t="shared" si="81"/>
        <v>94746</v>
      </c>
      <c r="T287" s="5">
        <f t="shared" si="82"/>
        <v>0</v>
      </c>
      <c r="U287" s="5">
        <f t="shared" si="83"/>
        <v>0</v>
      </c>
      <c r="V287" s="5">
        <f t="shared" si="84"/>
        <v>0</v>
      </c>
      <c r="W287" s="5">
        <f t="shared" si="85"/>
        <v>0</v>
      </c>
      <c r="X287" s="5">
        <f t="shared" si="87"/>
        <v>94746</v>
      </c>
      <c r="Y287" s="5">
        <f t="shared" si="88"/>
        <v>0</v>
      </c>
      <c r="Z287" s="5">
        <f t="shared" si="89"/>
        <v>0</v>
      </c>
      <c r="AA287" s="5">
        <f t="shared" si="90"/>
        <v>0</v>
      </c>
      <c r="AB287" s="5">
        <f t="shared" si="92"/>
        <v>0</v>
      </c>
    </row>
    <row r="288" spans="1:28" ht="26" x14ac:dyDescent="0.3">
      <c r="A288" s="1" t="s">
        <v>856</v>
      </c>
      <c r="B288" s="6" t="s">
        <v>857</v>
      </c>
      <c r="C288" s="1" t="s">
        <v>2</v>
      </c>
      <c r="D288" s="17" t="s">
        <v>87</v>
      </c>
      <c r="E288" s="6" t="s">
        <v>657</v>
      </c>
      <c r="F288" s="17" t="s">
        <v>176</v>
      </c>
      <c r="G288" s="3" t="s">
        <v>859</v>
      </c>
      <c r="H288" s="17">
        <v>0</v>
      </c>
      <c r="I288" s="17">
        <v>313.98</v>
      </c>
      <c r="J288" s="17">
        <f>I288</f>
        <v>313.98</v>
      </c>
      <c r="K288" s="17">
        <v>0</v>
      </c>
      <c r="L288" s="17"/>
      <c r="M288" s="17">
        <v>50</v>
      </c>
      <c r="N288" s="5">
        <f t="shared" si="93"/>
        <v>15699</v>
      </c>
      <c r="O288" s="5">
        <v>0</v>
      </c>
      <c r="P288" s="5">
        <v>0</v>
      </c>
      <c r="Q288" s="5">
        <v>0</v>
      </c>
      <c r="R288" s="5">
        <v>0</v>
      </c>
      <c r="S288" s="5">
        <f t="shared" si="81"/>
        <v>15699</v>
      </c>
      <c r="T288" s="5">
        <f t="shared" si="82"/>
        <v>0</v>
      </c>
      <c r="U288" s="5">
        <f t="shared" si="83"/>
        <v>0</v>
      </c>
      <c r="V288" s="5">
        <f t="shared" si="84"/>
        <v>0</v>
      </c>
      <c r="W288" s="5">
        <f t="shared" si="85"/>
        <v>0</v>
      </c>
      <c r="X288" s="5">
        <f t="shared" si="87"/>
        <v>15699</v>
      </c>
      <c r="Y288" s="5">
        <f t="shared" si="88"/>
        <v>0</v>
      </c>
      <c r="Z288" s="5">
        <f t="shared" si="89"/>
        <v>0</v>
      </c>
      <c r="AA288" s="5">
        <f t="shared" si="90"/>
        <v>0</v>
      </c>
      <c r="AB288" s="5">
        <f t="shared" si="92"/>
        <v>0</v>
      </c>
    </row>
    <row r="289" spans="1:28" x14ac:dyDescent="0.3">
      <c r="A289" s="1" t="s">
        <v>856</v>
      </c>
      <c r="B289" s="6" t="s">
        <v>857</v>
      </c>
      <c r="C289" s="1" t="s">
        <v>2</v>
      </c>
      <c r="D289" s="17" t="s">
        <v>87</v>
      </c>
      <c r="E289" s="6" t="s">
        <v>657</v>
      </c>
      <c r="F289" s="17" t="s">
        <v>176</v>
      </c>
      <c r="G289" s="3" t="s">
        <v>656</v>
      </c>
      <c r="H289" s="17">
        <v>0</v>
      </c>
      <c r="I289" s="17">
        <v>173.05</v>
      </c>
      <c r="J289" s="17">
        <f>I289*6</f>
        <v>1038.3000000000002</v>
      </c>
      <c r="K289" s="17">
        <v>0</v>
      </c>
      <c r="L289" s="17"/>
      <c r="M289" s="17">
        <v>20</v>
      </c>
      <c r="N289" s="5">
        <f t="shared" si="93"/>
        <v>20766.000000000004</v>
      </c>
      <c r="O289" s="5">
        <v>0</v>
      </c>
      <c r="P289" s="5">
        <v>0</v>
      </c>
      <c r="Q289" s="5">
        <v>0</v>
      </c>
      <c r="R289" s="5">
        <v>0</v>
      </c>
      <c r="S289" s="5">
        <f t="shared" si="81"/>
        <v>20766.000000000004</v>
      </c>
      <c r="T289" s="5">
        <f t="shared" si="82"/>
        <v>0</v>
      </c>
      <c r="U289" s="5">
        <f t="shared" si="83"/>
        <v>0</v>
      </c>
      <c r="V289" s="5">
        <f t="shared" si="84"/>
        <v>0</v>
      </c>
      <c r="W289" s="5">
        <f t="shared" si="85"/>
        <v>0</v>
      </c>
      <c r="X289" s="5">
        <f t="shared" si="87"/>
        <v>20766.000000000004</v>
      </c>
      <c r="Y289" s="5">
        <f t="shared" si="88"/>
        <v>0</v>
      </c>
      <c r="Z289" s="5">
        <f t="shared" si="89"/>
        <v>0</v>
      </c>
      <c r="AA289" s="5">
        <f t="shared" si="90"/>
        <v>0</v>
      </c>
      <c r="AB289" s="5">
        <f t="shared" si="92"/>
        <v>0</v>
      </c>
    </row>
    <row r="290" spans="1:28" ht="65" x14ac:dyDescent="0.3">
      <c r="A290" s="1" t="s">
        <v>860</v>
      </c>
      <c r="B290" s="6" t="s">
        <v>861</v>
      </c>
      <c r="C290" s="1" t="s">
        <v>29</v>
      </c>
      <c r="D290" s="17" t="s">
        <v>87</v>
      </c>
      <c r="E290" s="6" t="s">
        <v>862</v>
      </c>
      <c r="F290" s="17">
        <v>23009</v>
      </c>
      <c r="G290" s="3" t="s">
        <v>863</v>
      </c>
      <c r="H290" s="17">
        <v>232.93</v>
      </c>
      <c r="I290" s="17">
        <v>254.52</v>
      </c>
      <c r="J290" s="17">
        <f t="shared" ref="J290:J305" si="94">I290-H290</f>
        <v>21.590000000000003</v>
      </c>
      <c r="K290" s="17">
        <v>5349</v>
      </c>
      <c r="L290" s="17"/>
      <c r="M290" s="17">
        <v>5419</v>
      </c>
      <c r="N290" s="5">
        <f t="shared" si="93"/>
        <v>116996.21000000002</v>
      </c>
      <c r="O290" s="5">
        <v>0</v>
      </c>
      <c r="P290" s="5">
        <f t="shared" ref="P290:P296" si="95">K290*J290</f>
        <v>115484.91000000002</v>
      </c>
      <c r="Q290" s="5">
        <v>0</v>
      </c>
      <c r="R290" s="5">
        <v>0</v>
      </c>
      <c r="S290" s="5">
        <f t="shared" si="81"/>
        <v>116996.21000000002</v>
      </c>
      <c r="T290" s="5">
        <f t="shared" si="82"/>
        <v>0</v>
      </c>
      <c r="U290" s="5">
        <f t="shared" si="83"/>
        <v>115484.91000000002</v>
      </c>
      <c r="V290" s="5">
        <f t="shared" si="84"/>
        <v>0</v>
      </c>
      <c r="W290" s="5">
        <f t="shared" si="85"/>
        <v>0</v>
      </c>
      <c r="X290" s="5">
        <f t="shared" si="87"/>
        <v>116996.21000000002</v>
      </c>
      <c r="Y290" s="5">
        <f t="shared" si="88"/>
        <v>0</v>
      </c>
      <c r="Z290" s="5">
        <f t="shared" si="89"/>
        <v>115484.91000000002</v>
      </c>
      <c r="AA290" s="5">
        <f t="shared" si="90"/>
        <v>0</v>
      </c>
      <c r="AB290" s="5">
        <f t="shared" si="92"/>
        <v>0</v>
      </c>
    </row>
    <row r="291" spans="1:28" ht="65" x14ac:dyDescent="0.3">
      <c r="A291" s="1" t="s">
        <v>860</v>
      </c>
      <c r="B291" s="6" t="s">
        <v>861</v>
      </c>
      <c r="C291" s="1" t="s">
        <v>29</v>
      </c>
      <c r="D291" s="17" t="s">
        <v>87</v>
      </c>
      <c r="E291" s="6" t="s">
        <v>862</v>
      </c>
      <c r="F291" s="17">
        <v>23016</v>
      </c>
      <c r="G291" s="3" t="s">
        <v>864</v>
      </c>
      <c r="H291" s="17">
        <v>128.52000000000001</v>
      </c>
      <c r="I291" s="17">
        <v>210.34</v>
      </c>
      <c r="J291" s="17">
        <f t="shared" si="94"/>
        <v>81.819999999999993</v>
      </c>
      <c r="K291" s="17">
        <v>1078</v>
      </c>
      <c r="L291" s="17"/>
      <c r="M291" s="17">
        <v>5013</v>
      </c>
      <c r="N291" s="5">
        <f t="shared" si="93"/>
        <v>410163.66</v>
      </c>
      <c r="O291" s="5">
        <v>0</v>
      </c>
      <c r="P291" s="5">
        <f t="shared" si="95"/>
        <v>88201.959999999992</v>
      </c>
      <c r="Q291" s="5">
        <v>0</v>
      </c>
      <c r="R291" s="5">
        <v>0</v>
      </c>
      <c r="S291" s="5">
        <f t="shared" si="81"/>
        <v>410163.66</v>
      </c>
      <c r="T291" s="5">
        <f t="shared" si="82"/>
        <v>0</v>
      </c>
      <c r="U291" s="5">
        <f t="shared" si="83"/>
        <v>88201.959999999992</v>
      </c>
      <c r="V291" s="5">
        <f t="shared" si="84"/>
        <v>0</v>
      </c>
      <c r="W291" s="5">
        <f t="shared" si="85"/>
        <v>0</v>
      </c>
      <c r="X291" s="5">
        <f t="shared" si="87"/>
        <v>410163.66</v>
      </c>
      <c r="Y291" s="5">
        <f t="shared" si="88"/>
        <v>0</v>
      </c>
      <c r="Z291" s="5">
        <f t="shared" si="89"/>
        <v>88201.959999999992</v>
      </c>
      <c r="AA291" s="5">
        <f t="shared" si="90"/>
        <v>0</v>
      </c>
      <c r="AB291" s="5">
        <f t="shared" si="92"/>
        <v>0</v>
      </c>
    </row>
    <row r="292" spans="1:28" s="111" customFormat="1" ht="39" x14ac:dyDescent="0.3">
      <c r="A292" s="106" t="s">
        <v>865</v>
      </c>
      <c r="B292" s="107" t="s">
        <v>866</v>
      </c>
      <c r="C292" s="106" t="s">
        <v>2</v>
      </c>
      <c r="D292" s="108" t="s">
        <v>30</v>
      </c>
      <c r="E292" s="107" t="s">
        <v>6</v>
      </c>
      <c r="F292" s="17" t="s">
        <v>176</v>
      </c>
      <c r="G292" s="109" t="s">
        <v>867</v>
      </c>
      <c r="H292" s="108">
        <v>0</v>
      </c>
      <c r="I292" s="108">
        <v>17689.599999999999</v>
      </c>
      <c r="J292" s="108">
        <f t="shared" si="94"/>
        <v>17689.599999999999</v>
      </c>
      <c r="K292" s="108">
        <v>0</v>
      </c>
      <c r="L292" s="108"/>
      <c r="M292" s="108">
        <v>10</v>
      </c>
      <c r="N292" s="110">
        <f t="shared" si="93"/>
        <v>176896</v>
      </c>
      <c r="O292" s="110">
        <v>0</v>
      </c>
      <c r="P292" s="110">
        <f t="shared" si="95"/>
        <v>0</v>
      </c>
      <c r="Q292" s="110">
        <v>0</v>
      </c>
      <c r="R292" s="110">
        <v>0</v>
      </c>
      <c r="S292" s="110">
        <f t="shared" si="81"/>
        <v>176896</v>
      </c>
      <c r="T292" s="110">
        <f t="shared" si="82"/>
        <v>0</v>
      </c>
      <c r="U292" s="110">
        <f t="shared" si="83"/>
        <v>0</v>
      </c>
      <c r="V292" s="110">
        <f t="shared" si="84"/>
        <v>0</v>
      </c>
      <c r="W292" s="110">
        <f t="shared" si="85"/>
        <v>0</v>
      </c>
      <c r="X292" s="110">
        <f t="shared" si="87"/>
        <v>176896</v>
      </c>
      <c r="Y292" s="110">
        <f t="shared" si="88"/>
        <v>0</v>
      </c>
      <c r="Z292" s="110">
        <f t="shared" si="89"/>
        <v>0</v>
      </c>
      <c r="AA292" s="110">
        <f t="shared" si="90"/>
        <v>0</v>
      </c>
      <c r="AB292" s="110">
        <f t="shared" si="92"/>
        <v>0</v>
      </c>
    </row>
    <row r="293" spans="1:28" s="111" customFormat="1" ht="39" x14ac:dyDescent="0.3">
      <c r="A293" s="106" t="s">
        <v>865</v>
      </c>
      <c r="B293" s="107" t="s">
        <v>866</v>
      </c>
      <c r="C293" s="106" t="s">
        <v>2</v>
      </c>
      <c r="D293" s="108" t="s">
        <v>30</v>
      </c>
      <c r="E293" s="107" t="s">
        <v>6</v>
      </c>
      <c r="F293" s="17" t="s">
        <v>176</v>
      </c>
      <c r="G293" s="109" t="s">
        <v>868</v>
      </c>
      <c r="H293" s="108">
        <v>0</v>
      </c>
      <c r="I293" s="108">
        <v>838.87</v>
      </c>
      <c r="J293" s="108">
        <f t="shared" si="94"/>
        <v>838.87</v>
      </c>
      <c r="K293" s="108">
        <v>0</v>
      </c>
      <c r="L293" s="108"/>
      <c r="M293" s="108">
        <v>10</v>
      </c>
      <c r="N293" s="110">
        <f t="shared" si="93"/>
        <v>8388.7000000000007</v>
      </c>
      <c r="O293" s="110">
        <v>0</v>
      </c>
      <c r="P293" s="110">
        <f t="shared" si="95"/>
        <v>0</v>
      </c>
      <c r="Q293" s="110">
        <v>0</v>
      </c>
      <c r="R293" s="110">
        <v>0</v>
      </c>
      <c r="S293" s="110">
        <f t="shared" si="81"/>
        <v>8388.7000000000007</v>
      </c>
      <c r="T293" s="110">
        <f t="shared" si="82"/>
        <v>0</v>
      </c>
      <c r="U293" s="110">
        <f t="shared" si="83"/>
        <v>0</v>
      </c>
      <c r="V293" s="110">
        <f t="shared" si="84"/>
        <v>0</v>
      </c>
      <c r="W293" s="110">
        <f t="shared" si="85"/>
        <v>0</v>
      </c>
      <c r="X293" s="110">
        <f t="shared" si="87"/>
        <v>8388.7000000000007</v>
      </c>
      <c r="Y293" s="110">
        <f t="shared" si="88"/>
        <v>0</v>
      </c>
      <c r="Z293" s="110">
        <f t="shared" si="89"/>
        <v>0</v>
      </c>
      <c r="AA293" s="110">
        <f t="shared" si="90"/>
        <v>0</v>
      </c>
      <c r="AB293" s="110">
        <f t="shared" si="92"/>
        <v>0</v>
      </c>
    </row>
    <row r="294" spans="1:28" s="111" customFormat="1" ht="39" x14ac:dyDescent="0.3">
      <c r="A294" s="106" t="s">
        <v>865</v>
      </c>
      <c r="B294" s="107" t="s">
        <v>866</v>
      </c>
      <c r="C294" s="106" t="s">
        <v>2</v>
      </c>
      <c r="D294" s="108" t="s">
        <v>30</v>
      </c>
      <c r="E294" s="107" t="s">
        <v>6</v>
      </c>
      <c r="F294" s="17" t="s">
        <v>176</v>
      </c>
      <c r="G294" s="109" t="s">
        <v>869</v>
      </c>
      <c r="H294" s="108">
        <v>0</v>
      </c>
      <c r="I294" s="108">
        <v>1033.28</v>
      </c>
      <c r="J294" s="108">
        <f t="shared" si="94"/>
        <v>1033.28</v>
      </c>
      <c r="K294" s="108">
        <v>0</v>
      </c>
      <c r="L294" s="108"/>
      <c r="M294" s="108">
        <v>10</v>
      </c>
      <c r="N294" s="110">
        <f t="shared" si="93"/>
        <v>10332.799999999999</v>
      </c>
      <c r="O294" s="110">
        <v>0</v>
      </c>
      <c r="P294" s="110">
        <f t="shared" si="95"/>
        <v>0</v>
      </c>
      <c r="Q294" s="110">
        <v>0</v>
      </c>
      <c r="R294" s="110">
        <v>0</v>
      </c>
      <c r="S294" s="110">
        <f t="shared" si="81"/>
        <v>10332.799999999999</v>
      </c>
      <c r="T294" s="110">
        <f t="shared" si="82"/>
        <v>0</v>
      </c>
      <c r="U294" s="110">
        <f t="shared" si="83"/>
        <v>0</v>
      </c>
      <c r="V294" s="110">
        <f t="shared" si="84"/>
        <v>0</v>
      </c>
      <c r="W294" s="110">
        <f t="shared" si="85"/>
        <v>0</v>
      </c>
      <c r="X294" s="110">
        <f t="shared" si="87"/>
        <v>10332.799999999999</v>
      </c>
      <c r="Y294" s="110">
        <f t="shared" si="88"/>
        <v>0</v>
      </c>
      <c r="Z294" s="110">
        <f t="shared" si="89"/>
        <v>0</v>
      </c>
      <c r="AA294" s="110">
        <f t="shared" si="90"/>
        <v>0</v>
      </c>
      <c r="AB294" s="110">
        <f t="shared" si="92"/>
        <v>0</v>
      </c>
    </row>
    <row r="295" spans="1:28" s="111" customFormat="1" ht="39" x14ac:dyDescent="0.3">
      <c r="A295" s="106" t="s">
        <v>865</v>
      </c>
      <c r="B295" s="107" t="s">
        <v>866</v>
      </c>
      <c r="C295" s="106" t="s">
        <v>2</v>
      </c>
      <c r="D295" s="108" t="s">
        <v>30</v>
      </c>
      <c r="E295" s="107" t="s">
        <v>6</v>
      </c>
      <c r="F295" s="17" t="s">
        <v>176</v>
      </c>
      <c r="G295" s="109" t="s">
        <v>870</v>
      </c>
      <c r="H295" s="108">
        <v>0</v>
      </c>
      <c r="I295" s="108">
        <v>1033.28</v>
      </c>
      <c r="J295" s="108">
        <f t="shared" si="94"/>
        <v>1033.28</v>
      </c>
      <c r="K295" s="108">
        <v>0</v>
      </c>
      <c r="L295" s="108"/>
      <c r="M295" s="108">
        <v>10</v>
      </c>
      <c r="N295" s="110">
        <f t="shared" si="93"/>
        <v>10332.799999999999</v>
      </c>
      <c r="O295" s="110">
        <v>0</v>
      </c>
      <c r="P295" s="110">
        <f t="shared" si="95"/>
        <v>0</v>
      </c>
      <c r="Q295" s="110">
        <v>0</v>
      </c>
      <c r="R295" s="110">
        <v>0</v>
      </c>
      <c r="S295" s="110">
        <f t="shared" si="81"/>
        <v>10332.799999999999</v>
      </c>
      <c r="T295" s="110">
        <f t="shared" si="82"/>
        <v>0</v>
      </c>
      <c r="U295" s="110">
        <f t="shared" si="83"/>
        <v>0</v>
      </c>
      <c r="V295" s="110">
        <f t="shared" si="84"/>
        <v>0</v>
      </c>
      <c r="W295" s="110">
        <f t="shared" si="85"/>
        <v>0</v>
      </c>
      <c r="X295" s="110">
        <f t="shared" si="87"/>
        <v>10332.799999999999</v>
      </c>
      <c r="Y295" s="110">
        <f t="shared" si="88"/>
        <v>0</v>
      </c>
      <c r="Z295" s="110">
        <f t="shared" si="89"/>
        <v>0</v>
      </c>
      <c r="AA295" s="110">
        <f t="shared" si="90"/>
        <v>0</v>
      </c>
      <c r="AB295" s="110">
        <f t="shared" si="92"/>
        <v>0</v>
      </c>
    </row>
    <row r="296" spans="1:28" s="111" customFormat="1" ht="39" x14ac:dyDescent="0.3">
      <c r="A296" s="106" t="s">
        <v>865</v>
      </c>
      <c r="B296" s="107" t="s">
        <v>866</v>
      </c>
      <c r="C296" s="106" t="s">
        <v>2</v>
      </c>
      <c r="D296" s="108" t="s">
        <v>30</v>
      </c>
      <c r="E296" s="107" t="s">
        <v>6</v>
      </c>
      <c r="F296" s="17" t="s">
        <v>176</v>
      </c>
      <c r="G296" s="109" t="s">
        <v>871</v>
      </c>
      <c r="H296" s="108">
        <v>0</v>
      </c>
      <c r="I296" s="108">
        <v>22.66</v>
      </c>
      <c r="J296" s="108">
        <f t="shared" si="94"/>
        <v>22.66</v>
      </c>
      <c r="K296" s="108">
        <v>0</v>
      </c>
      <c r="L296" s="108"/>
      <c r="M296" s="108">
        <v>10</v>
      </c>
      <c r="N296" s="110">
        <f t="shared" si="93"/>
        <v>226.6</v>
      </c>
      <c r="O296" s="110">
        <v>0</v>
      </c>
      <c r="P296" s="110">
        <f t="shared" si="95"/>
        <v>0</v>
      </c>
      <c r="Q296" s="110">
        <v>0</v>
      </c>
      <c r="R296" s="110">
        <v>0</v>
      </c>
      <c r="S296" s="110">
        <f t="shared" si="81"/>
        <v>226.6</v>
      </c>
      <c r="T296" s="110">
        <f t="shared" si="82"/>
        <v>0</v>
      </c>
      <c r="U296" s="110">
        <f t="shared" si="83"/>
        <v>0</v>
      </c>
      <c r="V296" s="110">
        <f t="shared" si="84"/>
        <v>0</v>
      </c>
      <c r="W296" s="110">
        <f t="shared" si="85"/>
        <v>0</v>
      </c>
      <c r="X296" s="110">
        <f t="shared" si="87"/>
        <v>226.6</v>
      </c>
      <c r="Y296" s="110">
        <f t="shared" si="88"/>
        <v>0</v>
      </c>
      <c r="Z296" s="110">
        <f t="shared" si="89"/>
        <v>0</v>
      </c>
      <c r="AA296" s="110">
        <f t="shared" si="90"/>
        <v>0</v>
      </c>
      <c r="AB296" s="110">
        <f t="shared" si="92"/>
        <v>0</v>
      </c>
    </row>
    <row r="297" spans="1:28" ht="39" x14ac:dyDescent="0.3">
      <c r="A297" s="1" t="s">
        <v>872</v>
      </c>
      <c r="B297" s="6" t="s">
        <v>873</v>
      </c>
      <c r="C297" s="1" t="s">
        <v>29</v>
      </c>
      <c r="D297" s="17" t="s">
        <v>30</v>
      </c>
      <c r="E297" s="6" t="s">
        <v>1</v>
      </c>
      <c r="F297" s="17">
        <v>49066</v>
      </c>
      <c r="G297" s="3" t="s">
        <v>874</v>
      </c>
      <c r="H297" s="108">
        <v>20.18</v>
      </c>
      <c r="I297" s="108">
        <v>58.04</v>
      </c>
      <c r="J297" s="108">
        <f t="shared" si="94"/>
        <v>37.86</v>
      </c>
      <c r="K297" s="108">
        <v>495</v>
      </c>
      <c r="L297" s="108"/>
      <c r="M297" s="108">
        <v>317</v>
      </c>
      <c r="N297" s="110">
        <v>0</v>
      </c>
      <c r="O297" s="110">
        <v>0</v>
      </c>
      <c r="P297" s="110">
        <v>0</v>
      </c>
      <c r="Q297" s="110">
        <f>(M297+K297)*J297</f>
        <v>30742.32</v>
      </c>
      <c r="R297" s="110">
        <v>0</v>
      </c>
      <c r="S297" s="110">
        <f t="shared" si="81"/>
        <v>0</v>
      </c>
      <c r="T297" s="110">
        <f t="shared" si="82"/>
        <v>0</v>
      </c>
      <c r="U297" s="110">
        <f t="shared" si="83"/>
        <v>0</v>
      </c>
      <c r="V297" s="110">
        <f t="shared" si="84"/>
        <v>30742.32</v>
      </c>
      <c r="W297" s="110">
        <f t="shared" si="85"/>
        <v>0</v>
      </c>
      <c r="X297" s="110">
        <f t="shared" si="87"/>
        <v>0</v>
      </c>
      <c r="Y297" s="110">
        <f t="shared" si="88"/>
        <v>0</v>
      </c>
      <c r="Z297" s="110">
        <f t="shared" si="89"/>
        <v>0</v>
      </c>
      <c r="AA297" s="110">
        <f t="shared" si="90"/>
        <v>30742.32</v>
      </c>
      <c r="AB297" s="110">
        <f t="shared" si="92"/>
        <v>0</v>
      </c>
    </row>
    <row r="298" spans="1:28" s="111" customFormat="1" ht="52" x14ac:dyDescent="0.3">
      <c r="A298" s="106" t="s">
        <v>875</v>
      </c>
      <c r="B298" s="107" t="s">
        <v>882</v>
      </c>
      <c r="C298" s="106" t="s">
        <v>876</v>
      </c>
      <c r="D298" s="108" t="s">
        <v>30</v>
      </c>
      <c r="E298" s="107" t="s">
        <v>93</v>
      </c>
      <c r="F298" s="108" t="s">
        <v>877</v>
      </c>
      <c r="G298" s="107" t="s">
        <v>878</v>
      </c>
      <c r="H298" s="108">
        <v>3.18</v>
      </c>
      <c r="I298" s="108">
        <v>3.18</v>
      </c>
      <c r="J298" s="108">
        <f t="shared" si="94"/>
        <v>0</v>
      </c>
      <c r="K298" s="108">
        <v>1248</v>
      </c>
      <c r="L298" s="108"/>
      <c r="M298" s="108">
        <v>0</v>
      </c>
      <c r="N298" s="110">
        <v>0</v>
      </c>
      <c r="O298" s="110">
        <v>0</v>
      </c>
      <c r="P298" s="110">
        <f>I298*K298*2</f>
        <v>7937.2800000000007</v>
      </c>
      <c r="Q298" s="110">
        <f>(M298+K298)*J298</f>
        <v>0</v>
      </c>
      <c r="R298" s="110">
        <v>1</v>
      </c>
      <c r="S298" s="110">
        <f t="shared" si="81"/>
        <v>0</v>
      </c>
      <c r="T298" s="110">
        <f t="shared" si="82"/>
        <v>0</v>
      </c>
      <c r="U298" s="110">
        <f t="shared" si="83"/>
        <v>7937.2800000000007</v>
      </c>
      <c r="V298" s="110">
        <f t="shared" si="84"/>
        <v>0</v>
      </c>
      <c r="W298" s="110">
        <f t="shared" si="85"/>
        <v>1</v>
      </c>
      <c r="X298" s="110">
        <f t="shared" si="87"/>
        <v>0</v>
      </c>
      <c r="Y298" s="110">
        <f t="shared" si="88"/>
        <v>0</v>
      </c>
      <c r="Z298" s="110">
        <f t="shared" si="89"/>
        <v>7937.2800000000007</v>
      </c>
      <c r="AA298" s="110">
        <f t="shared" si="90"/>
        <v>0</v>
      </c>
      <c r="AB298" s="110">
        <f t="shared" si="92"/>
        <v>0</v>
      </c>
    </row>
    <row r="299" spans="1:28" s="111" customFormat="1" ht="52" x14ac:dyDescent="0.3">
      <c r="A299" s="106" t="s">
        <v>875</v>
      </c>
      <c r="B299" s="107" t="s">
        <v>882</v>
      </c>
      <c r="C299" s="106" t="s">
        <v>876</v>
      </c>
      <c r="D299" s="108" t="s">
        <v>30</v>
      </c>
      <c r="E299" s="107" t="s">
        <v>881</v>
      </c>
      <c r="F299" s="108">
        <v>46998</v>
      </c>
      <c r="G299" s="107" t="s">
        <v>879</v>
      </c>
      <c r="H299" s="108">
        <v>22.64</v>
      </c>
      <c r="I299" s="108">
        <v>22.64</v>
      </c>
      <c r="J299" s="108">
        <f t="shared" si="94"/>
        <v>0</v>
      </c>
      <c r="K299" s="108">
        <v>499</v>
      </c>
      <c r="L299" s="108"/>
      <c r="M299" s="108">
        <v>0</v>
      </c>
      <c r="N299" s="110">
        <v>0</v>
      </c>
      <c r="O299" s="110">
        <v>0</v>
      </c>
      <c r="P299" s="110">
        <f>I299*K299*2</f>
        <v>22594.720000000001</v>
      </c>
      <c r="Q299" s="110">
        <f>(M299+K299)*J299</f>
        <v>0</v>
      </c>
      <c r="R299" s="110">
        <v>2</v>
      </c>
      <c r="S299" s="110">
        <f t="shared" si="81"/>
        <v>0</v>
      </c>
      <c r="T299" s="110">
        <f t="shared" si="82"/>
        <v>0</v>
      </c>
      <c r="U299" s="110">
        <f t="shared" si="83"/>
        <v>22594.720000000001</v>
      </c>
      <c r="V299" s="110">
        <f t="shared" si="84"/>
        <v>0</v>
      </c>
      <c r="W299" s="110">
        <f t="shared" si="85"/>
        <v>2</v>
      </c>
      <c r="X299" s="110">
        <f t="shared" si="87"/>
        <v>0</v>
      </c>
      <c r="Y299" s="110">
        <f t="shared" si="88"/>
        <v>0</v>
      </c>
      <c r="Z299" s="110">
        <f t="shared" si="89"/>
        <v>22594.720000000001</v>
      </c>
      <c r="AA299" s="110">
        <f t="shared" si="90"/>
        <v>0</v>
      </c>
      <c r="AB299" s="110">
        <v>0</v>
      </c>
    </row>
    <row r="300" spans="1:28" s="111" customFormat="1" ht="52" x14ac:dyDescent="0.3">
      <c r="A300" s="106" t="s">
        <v>875</v>
      </c>
      <c r="B300" s="107" t="s">
        <v>882</v>
      </c>
      <c r="C300" s="106" t="s">
        <v>876</v>
      </c>
      <c r="D300" s="108" t="s">
        <v>30</v>
      </c>
      <c r="E300" s="107" t="s">
        <v>881</v>
      </c>
      <c r="F300" s="108">
        <v>47025</v>
      </c>
      <c r="G300" s="107" t="s">
        <v>880</v>
      </c>
      <c r="H300" s="108">
        <v>22.64</v>
      </c>
      <c r="I300" s="108">
        <v>22.64</v>
      </c>
      <c r="J300" s="108">
        <f t="shared" si="94"/>
        <v>0</v>
      </c>
      <c r="K300" s="108">
        <v>749</v>
      </c>
      <c r="L300" s="108"/>
      <c r="M300" s="108">
        <v>0</v>
      </c>
      <c r="N300" s="110">
        <v>0</v>
      </c>
      <c r="O300" s="110">
        <v>0</v>
      </c>
      <c r="P300" s="110">
        <f>I300*K300*2</f>
        <v>33914.720000000001</v>
      </c>
      <c r="Q300" s="110">
        <f>(M300+K300)*J300</f>
        <v>0</v>
      </c>
      <c r="R300" s="110">
        <v>3</v>
      </c>
      <c r="S300" s="110">
        <f t="shared" si="81"/>
        <v>0</v>
      </c>
      <c r="T300" s="110">
        <f t="shared" si="82"/>
        <v>0</v>
      </c>
      <c r="U300" s="110">
        <f t="shared" si="83"/>
        <v>33914.720000000001</v>
      </c>
      <c r="V300" s="110">
        <f t="shared" si="84"/>
        <v>0</v>
      </c>
      <c r="W300" s="110">
        <f t="shared" si="85"/>
        <v>3</v>
      </c>
      <c r="X300" s="110">
        <f t="shared" si="87"/>
        <v>0</v>
      </c>
      <c r="Y300" s="110">
        <f t="shared" si="88"/>
        <v>0</v>
      </c>
      <c r="Z300" s="110">
        <f t="shared" si="89"/>
        <v>33914.720000000001</v>
      </c>
      <c r="AA300" s="110">
        <f t="shared" si="90"/>
        <v>0</v>
      </c>
      <c r="AB300" s="110">
        <v>0</v>
      </c>
    </row>
    <row r="301" spans="1:28" s="111" customFormat="1" ht="65" x14ac:dyDescent="0.3">
      <c r="A301" s="106" t="s">
        <v>883</v>
      </c>
      <c r="B301" s="107" t="s">
        <v>884</v>
      </c>
      <c r="C301" s="107" t="s">
        <v>370</v>
      </c>
      <c r="D301" s="108" t="s">
        <v>30</v>
      </c>
      <c r="E301" s="107" t="s">
        <v>10</v>
      </c>
      <c r="F301" s="108" t="s">
        <v>176</v>
      </c>
      <c r="G301" s="107" t="s">
        <v>401</v>
      </c>
      <c r="H301" s="108">
        <v>0</v>
      </c>
      <c r="I301" s="108">
        <v>3481.04</v>
      </c>
      <c r="J301" s="108">
        <f t="shared" si="94"/>
        <v>3481.04</v>
      </c>
      <c r="K301" s="108">
        <v>50</v>
      </c>
      <c r="L301" s="108"/>
      <c r="M301" s="108">
        <v>0</v>
      </c>
      <c r="N301" s="110">
        <v>0</v>
      </c>
      <c r="O301" s="110">
        <v>0</v>
      </c>
      <c r="P301" s="110">
        <f>I301*K301</f>
        <v>174052</v>
      </c>
      <c r="Q301" s="110">
        <v>0</v>
      </c>
      <c r="R301" s="110">
        <v>0</v>
      </c>
      <c r="S301" s="110">
        <f t="shared" si="81"/>
        <v>0</v>
      </c>
      <c r="T301" s="110">
        <f t="shared" si="82"/>
        <v>0</v>
      </c>
      <c r="U301" s="110">
        <f t="shared" si="83"/>
        <v>174052</v>
      </c>
      <c r="V301" s="110">
        <f t="shared" si="84"/>
        <v>0</v>
      </c>
      <c r="W301" s="110">
        <f t="shared" si="85"/>
        <v>0</v>
      </c>
      <c r="X301" s="110">
        <f t="shared" si="87"/>
        <v>0</v>
      </c>
      <c r="Y301" s="110">
        <f t="shared" si="88"/>
        <v>0</v>
      </c>
      <c r="Z301" s="110">
        <f t="shared" si="89"/>
        <v>174052</v>
      </c>
      <c r="AA301" s="110">
        <f t="shared" si="90"/>
        <v>0</v>
      </c>
      <c r="AB301" s="110">
        <v>0</v>
      </c>
    </row>
    <row r="302" spans="1:28" s="111" customFormat="1" ht="65" x14ac:dyDescent="0.3">
      <c r="A302" s="106" t="s">
        <v>883</v>
      </c>
      <c r="B302" s="107" t="s">
        <v>884</v>
      </c>
      <c r="C302" s="107" t="s">
        <v>370</v>
      </c>
      <c r="D302" s="108" t="s">
        <v>30</v>
      </c>
      <c r="E302" s="107" t="s">
        <v>10</v>
      </c>
      <c r="F302" s="108">
        <v>18234</v>
      </c>
      <c r="G302" s="107" t="s">
        <v>885</v>
      </c>
      <c r="H302" s="108">
        <v>362.18</v>
      </c>
      <c r="I302" s="108">
        <v>362.18</v>
      </c>
      <c r="J302" s="108">
        <f t="shared" si="94"/>
        <v>0</v>
      </c>
      <c r="K302" s="108">
        <v>50</v>
      </c>
      <c r="L302" s="108"/>
      <c r="M302" s="108">
        <v>0</v>
      </c>
      <c r="N302" s="110">
        <v>0</v>
      </c>
      <c r="O302" s="110">
        <v>0</v>
      </c>
      <c r="P302" s="110">
        <f>I302*K302</f>
        <v>18109</v>
      </c>
      <c r="Q302" s="110">
        <f>(M302+K302)*J302</f>
        <v>0</v>
      </c>
      <c r="R302" s="110">
        <v>0</v>
      </c>
      <c r="S302" s="110">
        <f t="shared" si="81"/>
        <v>0</v>
      </c>
      <c r="T302" s="110">
        <f t="shared" si="82"/>
        <v>0</v>
      </c>
      <c r="U302" s="110">
        <f t="shared" si="83"/>
        <v>18109</v>
      </c>
      <c r="V302" s="110">
        <f t="shared" si="84"/>
        <v>0</v>
      </c>
      <c r="W302" s="110">
        <f t="shared" si="85"/>
        <v>0</v>
      </c>
      <c r="X302" s="110">
        <f t="shared" si="87"/>
        <v>0</v>
      </c>
      <c r="Y302" s="110">
        <f t="shared" si="88"/>
        <v>0</v>
      </c>
      <c r="Z302" s="110">
        <f t="shared" si="89"/>
        <v>18109</v>
      </c>
      <c r="AA302" s="110">
        <f t="shared" si="90"/>
        <v>0</v>
      </c>
      <c r="AB302" s="110">
        <v>0</v>
      </c>
    </row>
    <row r="303" spans="1:28" ht="39" x14ac:dyDescent="0.3">
      <c r="A303" s="106" t="s">
        <v>886</v>
      </c>
      <c r="B303" s="107" t="s">
        <v>888</v>
      </c>
      <c r="C303" s="107" t="s">
        <v>2</v>
      </c>
      <c r="D303" s="108" t="s">
        <v>87</v>
      </c>
      <c r="E303" s="107" t="s">
        <v>88</v>
      </c>
      <c r="F303" s="108" t="s">
        <v>176</v>
      </c>
      <c r="G303" s="107" t="s">
        <v>887</v>
      </c>
      <c r="H303" s="108">
        <v>0</v>
      </c>
      <c r="I303" s="108">
        <v>10.119999999999999</v>
      </c>
      <c r="J303" s="108">
        <f t="shared" si="94"/>
        <v>10.119999999999999</v>
      </c>
      <c r="K303" s="108">
        <v>13077</v>
      </c>
      <c r="L303" s="108"/>
      <c r="M303" s="108">
        <v>20923</v>
      </c>
      <c r="N303" s="110">
        <f>M303*J303</f>
        <v>211740.75999999998</v>
      </c>
      <c r="O303" s="110">
        <v>0</v>
      </c>
      <c r="P303" s="110">
        <f>K303*I303</f>
        <v>132339.24</v>
      </c>
      <c r="Q303" s="110">
        <v>0</v>
      </c>
      <c r="R303" s="110">
        <v>0</v>
      </c>
      <c r="S303" s="110">
        <f t="shared" si="81"/>
        <v>211740.75999999998</v>
      </c>
      <c r="T303" s="110">
        <f t="shared" si="82"/>
        <v>0</v>
      </c>
      <c r="U303" s="110">
        <f t="shared" si="83"/>
        <v>132339.24</v>
      </c>
      <c r="V303" s="110">
        <f t="shared" si="84"/>
        <v>0</v>
      </c>
      <c r="W303" s="110">
        <f t="shared" si="85"/>
        <v>0</v>
      </c>
      <c r="X303" s="110">
        <f t="shared" si="87"/>
        <v>211740.75999999998</v>
      </c>
      <c r="Y303" s="110">
        <f t="shared" si="88"/>
        <v>0</v>
      </c>
      <c r="Z303" s="110">
        <f t="shared" si="89"/>
        <v>132339.24</v>
      </c>
      <c r="AA303" s="110">
        <f t="shared" si="90"/>
        <v>0</v>
      </c>
      <c r="AB303" s="110">
        <v>0</v>
      </c>
    </row>
    <row r="304" spans="1:28" ht="39" x14ac:dyDescent="0.3">
      <c r="A304" s="106" t="s">
        <v>886</v>
      </c>
      <c r="B304" s="107" t="s">
        <v>891</v>
      </c>
      <c r="C304" s="107" t="s">
        <v>370</v>
      </c>
      <c r="D304" s="108" t="s">
        <v>81</v>
      </c>
      <c r="E304" s="107" t="s">
        <v>88</v>
      </c>
      <c r="F304" s="108">
        <v>40003</v>
      </c>
      <c r="G304" s="107" t="s">
        <v>889</v>
      </c>
      <c r="H304" s="108">
        <v>1.52</v>
      </c>
      <c r="I304" s="108">
        <v>1.52</v>
      </c>
      <c r="J304" s="108">
        <f t="shared" si="94"/>
        <v>0</v>
      </c>
      <c r="K304" s="108">
        <v>3269</v>
      </c>
      <c r="L304" s="108"/>
      <c r="M304" s="108">
        <v>5231</v>
      </c>
      <c r="N304" s="110">
        <f>M304*I304</f>
        <v>7951.12</v>
      </c>
      <c r="O304" s="110">
        <v>0</v>
      </c>
      <c r="P304" s="110">
        <f>K304*I304</f>
        <v>4968.88</v>
      </c>
      <c r="Q304" s="110">
        <v>0</v>
      </c>
      <c r="R304" s="110">
        <v>0</v>
      </c>
      <c r="S304" s="110">
        <f>N304</f>
        <v>7951.12</v>
      </c>
      <c r="T304" s="110">
        <v>0</v>
      </c>
      <c r="U304" s="110">
        <f t="shared" ref="U304:W306" si="96">P304</f>
        <v>4968.88</v>
      </c>
      <c r="V304" s="110">
        <f t="shared" si="96"/>
        <v>0</v>
      </c>
      <c r="W304" s="110">
        <f t="shared" si="96"/>
        <v>0</v>
      </c>
      <c r="X304" s="110">
        <f>N304</f>
        <v>7951.12</v>
      </c>
      <c r="Y304" s="110">
        <v>0</v>
      </c>
      <c r="Z304" s="110">
        <f t="shared" ref="Z304:AA306" si="97">P304</f>
        <v>4968.88</v>
      </c>
      <c r="AA304" s="110">
        <f t="shared" si="97"/>
        <v>0</v>
      </c>
      <c r="AB304" s="110">
        <v>0</v>
      </c>
    </row>
    <row r="305" spans="1:28" ht="39" x14ac:dyDescent="0.3">
      <c r="A305" s="106" t="s">
        <v>886</v>
      </c>
      <c r="B305" s="107" t="s">
        <v>892</v>
      </c>
      <c r="C305" s="107" t="s">
        <v>370</v>
      </c>
      <c r="D305" s="108" t="s">
        <v>81</v>
      </c>
      <c r="E305" s="107" t="s">
        <v>88</v>
      </c>
      <c r="F305" s="108">
        <v>40002</v>
      </c>
      <c r="G305" s="107" t="s">
        <v>890</v>
      </c>
      <c r="H305" s="108">
        <v>0.55000000000000004</v>
      </c>
      <c r="I305" s="108">
        <v>0.55000000000000004</v>
      </c>
      <c r="J305" s="108">
        <f t="shared" si="94"/>
        <v>0</v>
      </c>
      <c r="K305" s="108">
        <v>3269</v>
      </c>
      <c r="L305" s="108"/>
      <c r="M305" s="108">
        <v>5231</v>
      </c>
      <c r="N305" s="110">
        <f>M305*I305</f>
        <v>2877.05</v>
      </c>
      <c r="O305" s="110">
        <v>0</v>
      </c>
      <c r="P305" s="110">
        <f>K305*I305</f>
        <v>1797.95</v>
      </c>
      <c r="Q305" s="110">
        <v>0</v>
      </c>
      <c r="R305" s="110">
        <v>0</v>
      </c>
      <c r="S305" s="110">
        <f>N305</f>
        <v>2877.05</v>
      </c>
      <c r="T305" s="110">
        <v>0</v>
      </c>
      <c r="U305" s="110">
        <f t="shared" si="96"/>
        <v>1797.95</v>
      </c>
      <c r="V305" s="110">
        <f t="shared" si="96"/>
        <v>0</v>
      </c>
      <c r="W305" s="110">
        <f t="shared" si="96"/>
        <v>0</v>
      </c>
      <c r="X305" s="110">
        <f>N305</f>
        <v>2877.05</v>
      </c>
      <c r="Y305" s="110">
        <v>0</v>
      </c>
      <c r="Z305" s="110">
        <f t="shared" si="97"/>
        <v>1797.95</v>
      </c>
      <c r="AA305" s="110">
        <f t="shared" si="97"/>
        <v>0</v>
      </c>
      <c r="AB305" s="110">
        <v>0</v>
      </c>
    </row>
    <row r="306" spans="1:28" ht="39" x14ac:dyDescent="0.3">
      <c r="A306" s="106" t="s">
        <v>893</v>
      </c>
      <c r="B306" s="107" t="s">
        <v>894</v>
      </c>
      <c r="C306" s="107" t="s">
        <v>2</v>
      </c>
      <c r="D306" s="108" t="s">
        <v>87</v>
      </c>
      <c r="E306" s="107" t="s">
        <v>5</v>
      </c>
      <c r="F306" s="108" t="s">
        <v>176</v>
      </c>
      <c r="G306" s="107" t="s">
        <v>895</v>
      </c>
      <c r="H306" s="108">
        <v>0</v>
      </c>
      <c r="I306" s="108">
        <v>18.21</v>
      </c>
      <c r="J306" s="108">
        <v>18.21</v>
      </c>
      <c r="K306" s="108">
        <v>200</v>
      </c>
      <c r="L306" s="108"/>
      <c r="M306" s="108">
        <v>50</v>
      </c>
      <c r="N306" s="110">
        <f>M306*I306</f>
        <v>910.5</v>
      </c>
      <c r="O306" s="110">
        <v>0</v>
      </c>
      <c r="P306" s="110">
        <f>K306*I306</f>
        <v>3642</v>
      </c>
      <c r="Q306" s="110">
        <v>0</v>
      </c>
      <c r="R306" s="110">
        <v>0</v>
      </c>
      <c r="S306" s="110">
        <f>N306</f>
        <v>910.5</v>
      </c>
      <c r="T306" s="110">
        <v>0</v>
      </c>
      <c r="U306" s="110">
        <f t="shared" si="96"/>
        <v>3642</v>
      </c>
      <c r="V306" s="110">
        <f t="shared" si="96"/>
        <v>0</v>
      </c>
      <c r="W306" s="110">
        <f t="shared" si="96"/>
        <v>0</v>
      </c>
      <c r="X306" s="110">
        <f>N306</f>
        <v>910.5</v>
      </c>
      <c r="Y306" s="110">
        <v>0</v>
      </c>
      <c r="Z306" s="110">
        <f t="shared" si="97"/>
        <v>3642</v>
      </c>
      <c r="AA306" s="110">
        <f t="shared" si="97"/>
        <v>0</v>
      </c>
      <c r="AB306" s="110">
        <v>0</v>
      </c>
    </row>
  </sheetData>
  <autoFilter ref="A3:AB303" xr:uid="{EF72A546-10B3-4835-9DF5-3A7DA7565386}">
    <sortState xmlns:xlrd2="http://schemas.microsoft.com/office/spreadsheetml/2017/richdata2" ref="A4:AB306">
      <sortCondition ref="E3:E177"/>
    </sortState>
  </autoFilter>
  <mergeCells count="15">
    <mergeCell ref="C1:C2"/>
    <mergeCell ref="D1:D2"/>
    <mergeCell ref="E1:E2"/>
    <mergeCell ref="A1:A2"/>
    <mergeCell ref="B1:B2"/>
    <mergeCell ref="N1:AB1"/>
    <mergeCell ref="N2:R2"/>
    <mergeCell ref="S2:W2"/>
    <mergeCell ref="X2:AB2"/>
    <mergeCell ref="F1:F2"/>
    <mergeCell ref="G1:G2"/>
    <mergeCell ref="H1:H2"/>
    <mergeCell ref="I1:I2"/>
    <mergeCell ref="J1:J2"/>
    <mergeCell ref="K1:M2"/>
  </mergeCells>
  <phoneticPr fontId="8" type="noConversion"/>
  <pageMargins left="0.7" right="0.7" top="0.75" bottom="0.75" header="0.3" footer="0.3"/>
  <ignoredErrors>
    <ignoredError sqref="Q186" formulaRange="1"/>
    <ignoredError sqref="J197"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Izskatīšanas procesā </vt:lpstr>
      <vt:lpstr>PP_kopsavilkums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Inka Indriksone</dc:creator>
  <cp:lastModifiedBy>Ella Lauma Bērtiņa</cp:lastModifiedBy>
  <dcterms:created xsi:type="dcterms:W3CDTF">2023-07-27T11:56:50Z</dcterms:created>
  <dcterms:modified xsi:type="dcterms:W3CDTF">2025-02-24T08:30:05Z</dcterms:modified>
</cp:coreProperties>
</file>